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PP Logistikas dala\Ieksejie dokumenti\1_Darbinieki\Jānis Znotiņš\LVM_majas_lapa\Jaunā Mājas lapa\Faili\Apmaksas sistēma\"/>
    </mc:Choice>
  </mc:AlternateContent>
  <xr:revisionPtr revIDLastSave="0" documentId="8_{C8139D5C-90DB-4930-B107-8D9012A35698}" xr6:coauthVersionLast="47" xr6:coauthVersionMax="47" xr10:uidLastSave="{00000000-0000-0000-0000-000000000000}"/>
  <bookViews>
    <workbookView xWindow="28680" yWindow="-120" windowWidth="29040" windowHeight="17640" xr2:uid="{00000000-000D-0000-FFFF-FFFF00000000}"/>
  </bookViews>
  <sheets>
    <sheet name="Kalkulators" sheetId="14" r:id="rId1"/>
    <sheet name="Izcenojumu_veidlapa" sheetId="1" r:id="rId2"/>
    <sheet name="Koeficienti" sheetId="15" r:id="rId3"/>
  </sheets>
  <definedNames>
    <definedName name="_xlnm.Print_Area" localSheetId="1">Izcenojumu_veidlapa!$H$1:$AK$88</definedName>
    <definedName name="_xlnm.Print_Area" localSheetId="0">Kalkulators!$G$1:$Z$142</definedName>
    <definedName name="_xlnm.Print_Area" localSheetId="2">Koeficienti!$A$1:$M$127</definedName>
    <definedName name="_xlnm.Print_Titles" localSheetId="0">Kalkulators!$1:$18</definedName>
    <definedName name="_xlnm.Print_Titles" localSheetId="2">Koeficienti!$5:$6</definedName>
    <definedName name="RegionCheck" localSheetId="1">OFFSET(Izcenojumu_veidlapa!$AR$6,0,0,COUNTA(Izcenojumu_veidlapa!$AR$6:$AR$9)-COUNTBLANK(Izcenojumu_veidlapa!$AR$6:$AR$9),1)</definedName>
    <definedName name="RegionCheck" localSheetId="0">OFFSET(Kalkulators!$AR$6,0,0,COUNTA(Kalkulators!$AR$6:$AR$9)-COUNTBLANK(Kalkulators!$AR$6:$AR$9),1)</definedName>
    <definedName name="RegionCheck" localSheetId="2">OFFSET(Koeficienti!#REF!,0,0,COUNTA(Koeficienti!#REF!)-COUNTBLANK(Koeficienti!#REF!),1)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14" l="1"/>
  <c r="Y12" i="1"/>
  <c r="L128" i="14" l="1"/>
  <c r="L94" i="14"/>
  <c r="L80" i="14"/>
  <c r="K138" i="14"/>
  <c r="K136" i="14"/>
  <c r="K134" i="14"/>
  <c r="K132" i="14"/>
  <c r="K130" i="14"/>
  <c r="K128" i="14"/>
  <c r="K126" i="14"/>
  <c r="K124" i="14"/>
  <c r="K122" i="14"/>
  <c r="K120" i="14"/>
  <c r="K118" i="14"/>
  <c r="K116" i="14"/>
  <c r="K114" i="14"/>
  <c r="K112" i="14"/>
  <c r="K110" i="14"/>
  <c r="K108" i="14"/>
  <c r="K106" i="14"/>
  <c r="K104" i="14"/>
  <c r="K102" i="14"/>
  <c r="K100" i="14"/>
  <c r="K98" i="14"/>
  <c r="K96" i="14"/>
  <c r="K94" i="14"/>
  <c r="K92" i="14"/>
  <c r="K90" i="14"/>
  <c r="K88" i="14"/>
  <c r="K86" i="14"/>
  <c r="K84" i="14"/>
  <c r="K82" i="14"/>
  <c r="K80" i="14"/>
  <c r="L137" i="14"/>
  <c r="L135" i="14"/>
  <c r="L133" i="14"/>
  <c r="L131" i="14"/>
  <c r="L129" i="14"/>
  <c r="L125" i="14"/>
  <c r="L123" i="14"/>
  <c r="L121" i="14"/>
  <c r="L119" i="14"/>
  <c r="L117" i="14"/>
  <c r="L115" i="14"/>
  <c r="L113" i="14"/>
  <c r="L111" i="14"/>
  <c r="L109" i="14"/>
  <c r="L107" i="14"/>
  <c r="L105" i="14"/>
  <c r="L103" i="14"/>
  <c r="L101" i="14"/>
  <c r="L99" i="14"/>
  <c r="L95" i="14"/>
  <c r="L93" i="14"/>
  <c r="L91" i="14"/>
  <c r="L89" i="14"/>
  <c r="L87" i="14"/>
  <c r="L85" i="14"/>
  <c r="L83" i="14"/>
  <c r="L81" i="14"/>
  <c r="L127" i="14"/>
  <c r="L97" i="14"/>
  <c r="L79" i="14"/>
  <c r="K137" i="14"/>
  <c r="K135" i="14"/>
  <c r="K133" i="14"/>
  <c r="K131" i="14"/>
  <c r="K129" i="14"/>
  <c r="K127" i="14"/>
  <c r="K125" i="14"/>
  <c r="K123" i="14"/>
  <c r="K121" i="14"/>
  <c r="K119" i="14"/>
  <c r="K117" i="14"/>
  <c r="K115" i="14"/>
  <c r="K113" i="14"/>
  <c r="K111" i="14"/>
  <c r="K109" i="14"/>
  <c r="K107" i="14"/>
  <c r="K105" i="14"/>
  <c r="K103" i="14"/>
  <c r="K101" i="14"/>
  <c r="K99" i="14"/>
  <c r="K97" i="14"/>
  <c r="K95" i="14"/>
  <c r="K93" i="14"/>
  <c r="K91" i="14"/>
  <c r="K89" i="14"/>
  <c r="K87" i="14"/>
  <c r="K85" i="14"/>
  <c r="K83" i="14"/>
  <c r="K81" i="14"/>
  <c r="K79" i="14"/>
  <c r="L138" i="14"/>
  <c r="L136" i="14"/>
  <c r="L134" i="14"/>
  <c r="L132" i="14"/>
  <c r="L130" i="14"/>
  <c r="L126" i="14"/>
  <c r="L124" i="14"/>
  <c r="L122" i="14"/>
  <c r="L120" i="14"/>
  <c r="L118" i="14"/>
  <c r="L116" i="14"/>
  <c r="L114" i="14"/>
  <c r="L112" i="14"/>
  <c r="L110" i="14"/>
  <c r="L108" i="14"/>
  <c r="L106" i="14"/>
  <c r="L104" i="14"/>
  <c r="L102" i="14"/>
  <c r="L100" i="14"/>
  <c r="L98" i="14"/>
  <c r="L96" i="14"/>
  <c r="L92" i="14"/>
  <c r="L90" i="14"/>
  <c r="L88" i="14"/>
  <c r="L86" i="14"/>
  <c r="L84" i="14"/>
  <c r="L82" i="14"/>
  <c r="L78" i="14"/>
  <c r="L77" i="14"/>
  <c r="L76" i="14"/>
  <c r="L75" i="14"/>
  <c r="L74" i="14"/>
  <c r="L73" i="14"/>
  <c r="L72" i="14"/>
  <c r="L71" i="14"/>
  <c r="L70" i="14"/>
  <c r="L69" i="14"/>
  <c r="L68" i="14"/>
  <c r="L67" i="14"/>
  <c r="L66" i="14"/>
  <c r="L65" i="14"/>
  <c r="L64" i="14"/>
  <c r="L63" i="14"/>
  <c r="L62" i="14"/>
  <c r="L61" i="14"/>
  <c r="L60" i="14"/>
  <c r="L59" i="14"/>
  <c r="K58" i="14"/>
  <c r="K57" i="14"/>
  <c r="K56" i="14"/>
  <c r="K55" i="14"/>
  <c r="K54" i="14"/>
  <c r="K53" i="14"/>
  <c r="K52" i="14"/>
  <c r="K51" i="14"/>
  <c r="K50" i="14"/>
  <c r="K49" i="14"/>
  <c r="K48" i="14"/>
  <c r="K78" i="14"/>
  <c r="K77" i="14"/>
  <c r="K76" i="14"/>
  <c r="K75" i="14"/>
  <c r="K74" i="14"/>
  <c r="K73" i="14"/>
  <c r="K72" i="14"/>
  <c r="K71" i="14"/>
  <c r="K70" i="14"/>
  <c r="K69" i="14"/>
  <c r="K68" i="14"/>
  <c r="K67" i="14"/>
  <c r="K66" i="14"/>
  <c r="K65" i="14"/>
  <c r="K64" i="14"/>
  <c r="K63" i="14"/>
  <c r="K62" i="14"/>
  <c r="K61" i="14"/>
  <c r="K60" i="14"/>
  <c r="K59"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58" i="14"/>
  <c r="L57" i="14"/>
  <c r="L56" i="14"/>
  <c r="L55" i="14"/>
  <c r="L54" i="14"/>
  <c r="L53" i="14"/>
  <c r="L52" i="14"/>
  <c r="L51" i="14"/>
  <c r="L50" i="14"/>
  <c r="L49" i="14"/>
  <c r="L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S86" i="1" l="1"/>
  <c r="AG85" i="1" l="1"/>
  <c r="AG83" i="1"/>
  <c r="AG80" i="1"/>
  <c r="AQ7" i="1" l="1"/>
  <c r="AQ8" i="1"/>
  <c r="AQ9" i="1"/>
  <c r="AQ6" i="1"/>
  <c r="AR6" i="1" a="1"/>
  <c r="S80" i="1" l="1"/>
  <c r="AJ78" i="1"/>
  <c r="AH78" i="1"/>
  <c r="AG78" i="1"/>
  <c r="AF78" i="1"/>
  <c r="AE78" i="1"/>
  <c r="AD78" i="1"/>
  <c r="S78" i="1"/>
  <c r="Q78" i="1"/>
  <c r="P78" i="1"/>
  <c r="O78" i="1"/>
  <c r="N78" i="1"/>
  <c r="M78" i="1"/>
  <c r="AJ77" i="1"/>
  <c r="AH77" i="1"/>
  <c r="AG77" i="1"/>
  <c r="AF77" i="1"/>
  <c r="AE77" i="1"/>
  <c r="AD77" i="1"/>
  <c r="S77" i="1"/>
  <c r="Q77" i="1"/>
  <c r="P77" i="1"/>
  <c r="O77" i="1"/>
  <c r="N77" i="1"/>
  <c r="M77" i="1"/>
  <c r="AJ76" i="1"/>
  <c r="AH76" i="1"/>
  <c r="AG76" i="1"/>
  <c r="AF76" i="1"/>
  <c r="AE76" i="1"/>
  <c r="AD76" i="1"/>
  <c r="S76" i="1"/>
  <c r="Q76" i="1"/>
  <c r="P76" i="1"/>
  <c r="O76" i="1"/>
  <c r="N76" i="1"/>
  <c r="M76" i="1"/>
  <c r="AJ75" i="1"/>
  <c r="AH75" i="1"/>
  <c r="AG75" i="1"/>
  <c r="AF75" i="1"/>
  <c r="AE75" i="1"/>
  <c r="AD75" i="1"/>
  <c r="S75" i="1"/>
  <c r="Q75" i="1"/>
  <c r="P75" i="1"/>
  <c r="O75" i="1"/>
  <c r="N75" i="1"/>
  <c r="M75" i="1"/>
  <c r="AJ74" i="1"/>
  <c r="AH74" i="1"/>
  <c r="AG74" i="1"/>
  <c r="AF74" i="1"/>
  <c r="AE74" i="1"/>
  <c r="AD74" i="1"/>
  <c r="S74" i="1"/>
  <c r="Q74" i="1"/>
  <c r="P74" i="1"/>
  <c r="O74" i="1"/>
  <c r="N74" i="1"/>
  <c r="M74" i="1"/>
  <c r="AJ73" i="1"/>
  <c r="AH73" i="1"/>
  <c r="AG73" i="1"/>
  <c r="AF73" i="1"/>
  <c r="AE73" i="1"/>
  <c r="AD73" i="1"/>
  <c r="S73" i="1"/>
  <c r="Q73" i="1"/>
  <c r="P73" i="1"/>
  <c r="O73" i="1"/>
  <c r="N73" i="1"/>
  <c r="M73" i="1"/>
  <c r="AJ72" i="1"/>
  <c r="AH72" i="1"/>
  <c r="AG72" i="1"/>
  <c r="AF72" i="1"/>
  <c r="AE72" i="1"/>
  <c r="AD72" i="1"/>
  <c r="S72" i="1"/>
  <c r="Q72" i="1"/>
  <c r="P72" i="1"/>
  <c r="O72" i="1"/>
  <c r="N72" i="1"/>
  <c r="M72" i="1"/>
  <c r="AJ71" i="1"/>
  <c r="AH71" i="1"/>
  <c r="AG71" i="1"/>
  <c r="AF71" i="1"/>
  <c r="AE71" i="1"/>
  <c r="AD71" i="1"/>
  <c r="S71" i="1"/>
  <c r="Q71" i="1"/>
  <c r="P71" i="1"/>
  <c r="O71" i="1"/>
  <c r="N71" i="1"/>
  <c r="M71" i="1"/>
  <c r="AJ70" i="1"/>
  <c r="AH70" i="1"/>
  <c r="AG70" i="1"/>
  <c r="AF70" i="1"/>
  <c r="AE70" i="1"/>
  <c r="AD70" i="1"/>
  <c r="S70" i="1"/>
  <c r="Q70" i="1"/>
  <c r="P70" i="1"/>
  <c r="O70" i="1"/>
  <c r="N70" i="1"/>
  <c r="M70" i="1"/>
  <c r="AJ69" i="1"/>
  <c r="AH69" i="1"/>
  <c r="AG69" i="1"/>
  <c r="AF69" i="1"/>
  <c r="AE69" i="1"/>
  <c r="AD69" i="1"/>
  <c r="S69" i="1"/>
  <c r="Q69" i="1"/>
  <c r="P69" i="1"/>
  <c r="O69" i="1"/>
  <c r="N69" i="1"/>
  <c r="M69" i="1"/>
  <c r="AJ68" i="1"/>
  <c r="AH68" i="1"/>
  <c r="AG68" i="1"/>
  <c r="AF68" i="1"/>
  <c r="AE68" i="1"/>
  <c r="AD68" i="1"/>
  <c r="S68" i="1"/>
  <c r="Q68" i="1"/>
  <c r="P68" i="1"/>
  <c r="O68" i="1"/>
  <c r="N68" i="1"/>
  <c r="M68" i="1"/>
  <c r="AJ67" i="1"/>
  <c r="AH67" i="1"/>
  <c r="AG67" i="1"/>
  <c r="AF67" i="1"/>
  <c r="AE67" i="1"/>
  <c r="AD67" i="1"/>
  <c r="S67" i="1"/>
  <c r="Q67" i="1"/>
  <c r="P67" i="1"/>
  <c r="O67" i="1"/>
  <c r="N67" i="1"/>
  <c r="M67" i="1"/>
  <c r="AJ66" i="1"/>
  <c r="AH66" i="1"/>
  <c r="AG66" i="1"/>
  <c r="AF66" i="1"/>
  <c r="AE66" i="1"/>
  <c r="AD66" i="1"/>
  <c r="S66" i="1"/>
  <c r="Q66" i="1"/>
  <c r="P66" i="1"/>
  <c r="O66" i="1"/>
  <c r="N66" i="1"/>
  <c r="M66" i="1"/>
  <c r="AJ65" i="1"/>
  <c r="AH65" i="1"/>
  <c r="AG65" i="1"/>
  <c r="AF65" i="1"/>
  <c r="AE65" i="1"/>
  <c r="AD65" i="1"/>
  <c r="S65" i="1"/>
  <c r="Q65" i="1"/>
  <c r="P65" i="1"/>
  <c r="O65" i="1"/>
  <c r="N65" i="1"/>
  <c r="M65" i="1"/>
  <c r="AJ64" i="1"/>
  <c r="AH64" i="1"/>
  <c r="AG64" i="1"/>
  <c r="AF64" i="1"/>
  <c r="AE64" i="1"/>
  <c r="AD64" i="1"/>
  <c r="S64" i="1"/>
  <c r="Q64" i="1"/>
  <c r="P64" i="1"/>
  <c r="O64" i="1"/>
  <c r="N64" i="1"/>
  <c r="M64" i="1"/>
  <c r="AJ63" i="1"/>
  <c r="AH63" i="1"/>
  <c r="AG63" i="1"/>
  <c r="AF63" i="1"/>
  <c r="AE63" i="1"/>
  <c r="AD63" i="1"/>
  <c r="S63" i="1"/>
  <c r="Q63" i="1"/>
  <c r="P63" i="1"/>
  <c r="O63" i="1"/>
  <c r="N63" i="1"/>
  <c r="M63" i="1"/>
  <c r="AJ62" i="1"/>
  <c r="AH62" i="1"/>
  <c r="AG62" i="1"/>
  <c r="AF62" i="1"/>
  <c r="AE62" i="1"/>
  <c r="AD62" i="1"/>
  <c r="S62" i="1"/>
  <c r="Q62" i="1"/>
  <c r="P62" i="1"/>
  <c r="O62" i="1"/>
  <c r="N62" i="1"/>
  <c r="M62" i="1"/>
  <c r="AJ61" i="1"/>
  <c r="AH61" i="1"/>
  <c r="AG61" i="1"/>
  <c r="AF61" i="1"/>
  <c r="AE61" i="1"/>
  <c r="AD61" i="1"/>
  <c r="S61" i="1"/>
  <c r="Q61" i="1"/>
  <c r="P61" i="1"/>
  <c r="O61" i="1"/>
  <c r="N61" i="1"/>
  <c r="M61" i="1"/>
  <c r="AJ60" i="1"/>
  <c r="AH60" i="1"/>
  <c r="AG60" i="1"/>
  <c r="AF60" i="1"/>
  <c r="AE60" i="1"/>
  <c r="AD60" i="1"/>
  <c r="S60" i="1"/>
  <c r="Q60" i="1"/>
  <c r="P60" i="1"/>
  <c r="O60" i="1"/>
  <c r="N60" i="1"/>
  <c r="M60" i="1"/>
  <c r="AJ59" i="1"/>
  <c r="AH59" i="1"/>
  <c r="AG59" i="1"/>
  <c r="AF59" i="1"/>
  <c r="AE59" i="1"/>
  <c r="AD59" i="1"/>
  <c r="S59" i="1"/>
  <c r="Q59" i="1"/>
  <c r="P59" i="1"/>
  <c r="O59" i="1"/>
  <c r="N59" i="1"/>
  <c r="M59" i="1"/>
  <c r="AJ58" i="1"/>
  <c r="AH58" i="1"/>
  <c r="AG58" i="1"/>
  <c r="AF58" i="1"/>
  <c r="AE58" i="1"/>
  <c r="AD58" i="1"/>
  <c r="S58" i="1"/>
  <c r="Q58" i="1"/>
  <c r="P58" i="1"/>
  <c r="O58" i="1"/>
  <c r="N58" i="1"/>
  <c r="M58" i="1"/>
  <c r="AJ57" i="1"/>
  <c r="AH57" i="1"/>
  <c r="AG57" i="1"/>
  <c r="AF57" i="1"/>
  <c r="AE57" i="1"/>
  <c r="AD57" i="1"/>
  <c r="S57" i="1"/>
  <c r="Q57" i="1"/>
  <c r="P57" i="1"/>
  <c r="O57" i="1"/>
  <c r="N57" i="1"/>
  <c r="M57" i="1"/>
  <c r="AJ56" i="1"/>
  <c r="AH56" i="1"/>
  <c r="AG56" i="1"/>
  <c r="AF56" i="1"/>
  <c r="AE56" i="1"/>
  <c r="AD56" i="1"/>
  <c r="S56" i="1"/>
  <c r="Q56" i="1"/>
  <c r="P56" i="1"/>
  <c r="O56" i="1"/>
  <c r="N56" i="1"/>
  <c r="M56" i="1"/>
  <c r="AJ55" i="1"/>
  <c r="AH55" i="1"/>
  <c r="AG55" i="1"/>
  <c r="AF55" i="1"/>
  <c r="AE55" i="1"/>
  <c r="AD55" i="1"/>
  <c r="S55" i="1"/>
  <c r="Q55" i="1"/>
  <c r="P55" i="1"/>
  <c r="O55" i="1"/>
  <c r="N55" i="1"/>
  <c r="M55" i="1"/>
  <c r="AJ54" i="1"/>
  <c r="AH54" i="1"/>
  <c r="AG54" i="1"/>
  <c r="AF54" i="1"/>
  <c r="AE54" i="1"/>
  <c r="AD54" i="1"/>
  <c r="S54" i="1"/>
  <c r="Q54" i="1"/>
  <c r="P54" i="1"/>
  <c r="O54" i="1"/>
  <c r="N54" i="1"/>
  <c r="M54" i="1"/>
  <c r="AJ53" i="1"/>
  <c r="AH53" i="1"/>
  <c r="AG53" i="1"/>
  <c r="AF53" i="1"/>
  <c r="AE53" i="1"/>
  <c r="AD53" i="1"/>
  <c r="S53" i="1"/>
  <c r="Q53" i="1"/>
  <c r="P53" i="1"/>
  <c r="O53" i="1"/>
  <c r="N53" i="1"/>
  <c r="M53" i="1"/>
  <c r="AJ52" i="1"/>
  <c r="AH52" i="1"/>
  <c r="AG52" i="1"/>
  <c r="AF52" i="1"/>
  <c r="AE52" i="1"/>
  <c r="AD52" i="1"/>
  <c r="S52" i="1"/>
  <c r="Q52" i="1"/>
  <c r="P52" i="1"/>
  <c r="O52" i="1"/>
  <c r="N52" i="1"/>
  <c r="M52" i="1"/>
  <c r="AJ51" i="1"/>
  <c r="AH51" i="1"/>
  <c r="AG51" i="1"/>
  <c r="AF51" i="1"/>
  <c r="AE51" i="1"/>
  <c r="AD51" i="1"/>
  <c r="S51" i="1"/>
  <c r="Q51" i="1"/>
  <c r="P51" i="1"/>
  <c r="O51" i="1"/>
  <c r="N51" i="1"/>
  <c r="M51" i="1"/>
  <c r="AJ50" i="1"/>
  <c r="AH50" i="1"/>
  <c r="AG50" i="1"/>
  <c r="AF50" i="1"/>
  <c r="AE50" i="1"/>
  <c r="AD50" i="1"/>
  <c r="S50" i="1"/>
  <c r="Q50" i="1"/>
  <c r="P50" i="1"/>
  <c r="O50" i="1"/>
  <c r="N50" i="1"/>
  <c r="M50" i="1"/>
  <c r="AJ49" i="1"/>
  <c r="AH49" i="1"/>
  <c r="AG49" i="1"/>
  <c r="AF49" i="1"/>
  <c r="AE49" i="1"/>
  <c r="AD49" i="1"/>
  <c r="S49" i="1"/>
  <c r="Q49" i="1"/>
  <c r="P49" i="1"/>
  <c r="O49" i="1"/>
  <c r="N49" i="1"/>
  <c r="M49" i="1"/>
  <c r="AJ48" i="1"/>
  <c r="AH48" i="1"/>
  <c r="AG48" i="1"/>
  <c r="AF48" i="1"/>
  <c r="AE48" i="1"/>
  <c r="AD48" i="1"/>
  <c r="S48" i="1"/>
  <c r="Q48" i="1"/>
  <c r="P48" i="1"/>
  <c r="O48" i="1"/>
  <c r="N48" i="1"/>
  <c r="M48" i="1"/>
  <c r="AJ47" i="1"/>
  <c r="AH47" i="1"/>
  <c r="AG47" i="1"/>
  <c r="AF47" i="1"/>
  <c r="AE47" i="1"/>
  <c r="AD47" i="1"/>
  <c r="S47" i="1"/>
  <c r="Q47" i="1"/>
  <c r="P47" i="1"/>
  <c r="O47" i="1"/>
  <c r="N47" i="1"/>
  <c r="M47" i="1"/>
  <c r="AJ46" i="1"/>
  <c r="AH46" i="1"/>
  <c r="AG46" i="1"/>
  <c r="AF46" i="1"/>
  <c r="AE46" i="1"/>
  <c r="AD46" i="1"/>
  <c r="S46" i="1"/>
  <c r="Q46" i="1"/>
  <c r="P46" i="1"/>
  <c r="O46" i="1"/>
  <c r="N46" i="1"/>
  <c r="M46" i="1"/>
  <c r="AJ45" i="1"/>
  <c r="AH45" i="1"/>
  <c r="AG45" i="1"/>
  <c r="AF45" i="1"/>
  <c r="AE45" i="1"/>
  <c r="AD45" i="1"/>
  <c r="S45" i="1"/>
  <c r="Q45" i="1"/>
  <c r="P45" i="1"/>
  <c r="O45" i="1"/>
  <c r="N45" i="1"/>
  <c r="M45" i="1"/>
  <c r="AJ44" i="1"/>
  <c r="AH44" i="1"/>
  <c r="AG44" i="1"/>
  <c r="AF44" i="1"/>
  <c r="AE44" i="1"/>
  <c r="AD44" i="1"/>
  <c r="S44" i="1"/>
  <c r="Q44" i="1"/>
  <c r="P44" i="1"/>
  <c r="O44" i="1"/>
  <c r="N44" i="1"/>
  <c r="M44" i="1"/>
  <c r="AJ43" i="1"/>
  <c r="AH43" i="1"/>
  <c r="AG43" i="1"/>
  <c r="AF43" i="1"/>
  <c r="AE43" i="1"/>
  <c r="AD43" i="1"/>
  <c r="S43" i="1"/>
  <c r="Q43" i="1"/>
  <c r="P43" i="1"/>
  <c r="O43" i="1"/>
  <c r="N43" i="1"/>
  <c r="M43" i="1"/>
  <c r="AJ42" i="1"/>
  <c r="AH42" i="1"/>
  <c r="AG42" i="1"/>
  <c r="AF42" i="1"/>
  <c r="AE42" i="1"/>
  <c r="AD42" i="1"/>
  <c r="S42" i="1"/>
  <c r="Q42" i="1"/>
  <c r="P42" i="1"/>
  <c r="O42" i="1"/>
  <c r="N42" i="1"/>
  <c r="M42" i="1"/>
  <c r="AJ41" i="1"/>
  <c r="AH41" i="1"/>
  <c r="AG41" i="1"/>
  <c r="AF41" i="1"/>
  <c r="AE41" i="1"/>
  <c r="AD41" i="1"/>
  <c r="S41" i="1"/>
  <c r="Q41" i="1"/>
  <c r="P41" i="1"/>
  <c r="O41" i="1"/>
  <c r="N41" i="1"/>
  <c r="M41" i="1"/>
  <c r="AJ40" i="1"/>
  <c r="AH40" i="1"/>
  <c r="AG40" i="1"/>
  <c r="AF40" i="1"/>
  <c r="AE40" i="1"/>
  <c r="AD40" i="1"/>
  <c r="S40" i="1"/>
  <c r="Q40" i="1"/>
  <c r="P40" i="1"/>
  <c r="O40" i="1"/>
  <c r="N40" i="1"/>
  <c r="M40" i="1"/>
  <c r="AJ39" i="1"/>
  <c r="AH39" i="1"/>
  <c r="AG39" i="1"/>
  <c r="AF39" i="1"/>
  <c r="AE39" i="1"/>
  <c r="AD39" i="1"/>
  <c r="S39" i="1"/>
  <c r="Q39" i="1"/>
  <c r="P39" i="1"/>
  <c r="O39" i="1"/>
  <c r="N39" i="1"/>
  <c r="M39" i="1"/>
  <c r="AJ38" i="1"/>
  <c r="AH38" i="1"/>
  <c r="AG38" i="1"/>
  <c r="AF38" i="1"/>
  <c r="AE38" i="1"/>
  <c r="AD38" i="1"/>
  <c r="S38" i="1"/>
  <c r="Q38" i="1"/>
  <c r="P38" i="1"/>
  <c r="O38" i="1"/>
  <c r="N38" i="1"/>
  <c r="M38" i="1"/>
  <c r="AJ37" i="1"/>
  <c r="AH37" i="1"/>
  <c r="AG37" i="1"/>
  <c r="AF37" i="1"/>
  <c r="AE37" i="1"/>
  <c r="AD37" i="1"/>
  <c r="S37" i="1"/>
  <c r="Q37" i="1"/>
  <c r="P37" i="1"/>
  <c r="O37" i="1"/>
  <c r="N37" i="1"/>
  <c r="M37" i="1"/>
  <c r="AJ36" i="1"/>
  <c r="AH36" i="1"/>
  <c r="AG36" i="1"/>
  <c r="AF36" i="1"/>
  <c r="AE36" i="1"/>
  <c r="AD36" i="1"/>
  <c r="S36" i="1"/>
  <c r="Q36" i="1"/>
  <c r="P36" i="1"/>
  <c r="O36" i="1"/>
  <c r="N36" i="1"/>
  <c r="M36" i="1"/>
  <c r="AJ35" i="1"/>
  <c r="AH35" i="1"/>
  <c r="AG35" i="1"/>
  <c r="AF35" i="1"/>
  <c r="AE35" i="1"/>
  <c r="AD35" i="1"/>
  <c r="S35" i="1"/>
  <c r="Q35" i="1"/>
  <c r="P35" i="1"/>
  <c r="O35" i="1"/>
  <c r="N35" i="1"/>
  <c r="M35" i="1"/>
  <c r="AJ34" i="1"/>
  <c r="AH34" i="1"/>
  <c r="AG34" i="1"/>
  <c r="AF34" i="1"/>
  <c r="AE34" i="1"/>
  <c r="AD34" i="1"/>
  <c r="S34" i="1"/>
  <c r="Q34" i="1"/>
  <c r="P34" i="1"/>
  <c r="O34" i="1"/>
  <c r="N34" i="1"/>
  <c r="M34" i="1"/>
  <c r="AJ33" i="1"/>
  <c r="AH33" i="1"/>
  <c r="AG33" i="1"/>
  <c r="AF33" i="1"/>
  <c r="AE33" i="1"/>
  <c r="AD33" i="1"/>
  <c r="S33" i="1"/>
  <c r="Q33" i="1"/>
  <c r="P33" i="1"/>
  <c r="O33" i="1"/>
  <c r="N33" i="1"/>
  <c r="M33" i="1"/>
  <c r="AJ32" i="1"/>
  <c r="AH32" i="1"/>
  <c r="AG32" i="1"/>
  <c r="AF32" i="1"/>
  <c r="AE32" i="1"/>
  <c r="AD32" i="1"/>
  <c r="S32" i="1"/>
  <c r="Q32" i="1"/>
  <c r="P32" i="1"/>
  <c r="O32" i="1"/>
  <c r="N32" i="1"/>
  <c r="M32" i="1"/>
  <c r="AJ31" i="1"/>
  <c r="AH31" i="1"/>
  <c r="AG31" i="1"/>
  <c r="AF31" i="1"/>
  <c r="AE31" i="1"/>
  <c r="AD31" i="1"/>
  <c r="S31" i="1"/>
  <c r="Q31" i="1"/>
  <c r="P31" i="1"/>
  <c r="O31" i="1"/>
  <c r="N31" i="1"/>
  <c r="M31" i="1"/>
  <c r="AJ30" i="1"/>
  <c r="AH30" i="1"/>
  <c r="AG30" i="1"/>
  <c r="AF30" i="1"/>
  <c r="AE30" i="1"/>
  <c r="AD30" i="1"/>
  <c r="S30" i="1"/>
  <c r="Q30" i="1"/>
  <c r="P30" i="1"/>
  <c r="O30" i="1"/>
  <c r="N30" i="1"/>
  <c r="M30" i="1"/>
  <c r="AJ29" i="1"/>
  <c r="AH29" i="1"/>
  <c r="AG29" i="1"/>
  <c r="AF29" i="1"/>
  <c r="AE29" i="1"/>
  <c r="AD29" i="1"/>
  <c r="S29" i="1"/>
  <c r="Q29" i="1"/>
  <c r="P29" i="1"/>
  <c r="O29" i="1"/>
  <c r="N29" i="1"/>
  <c r="M29" i="1"/>
  <c r="AJ28" i="1"/>
  <c r="AH28" i="1"/>
  <c r="AG28" i="1"/>
  <c r="AF28" i="1"/>
  <c r="AE28" i="1"/>
  <c r="AD28" i="1"/>
  <c r="S28" i="1"/>
  <c r="Q28" i="1"/>
  <c r="P28" i="1"/>
  <c r="O28" i="1"/>
  <c r="N28" i="1"/>
  <c r="M28" i="1"/>
  <c r="AJ27" i="1"/>
  <c r="AH27" i="1"/>
  <c r="AG27" i="1"/>
  <c r="AF27" i="1"/>
  <c r="AE27" i="1"/>
  <c r="AD27" i="1"/>
  <c r="S27" i="1"/>
  <c r="Q27" i="1"/>
  <c r="P27" i="1"/>
  <c r="O27" i="1"/>
  <c r="N27" i="1"/>
  <c r="M27" i="1"/>
  <c r="AJ26" i="1"/>
  <c r="AH26" i="1"/>
  <c r="AG26" i="1"/>
  <c r="AF26" i="1"/>
  <c r="AE26" i="1"/>
  <c r="AD26" i="1"/>
  <c r="S26" i="1"/>
  <c r="Q26" i="1"/>
  <c r="P26" i="1"/>
  <c r="O26" i="1"/>
  <c r="N26" i="1"/>
  <c r="M26" i="1"/>
  <c r="AJ25" i="1"/>
  <c r="AH25" i="1"/>
  <c r="AG25" i="1"/>
  <c r="AF25" i="1"/>
  <c r="AE25" i="1"/>
  <c r="AD25" i="1"/>
  <c r="S25" i="1"/>
  <c r="Q25" i="1"/>
  <c r="P25" i="1"/>
  <c r="O25" i="1"/>
  <c r="N25" i="1"/>
  <c r="M25" i="1"/>
  <c r="AJ24" i="1"/>
  <c r="AH24" i="1"/>
  <c r="AG24" i="1"/>
  <c r="AF24" i="1"/>
  <c r="AE24" i="1"/>
  <c r="AD24" i="1"/>
  <c r="S24" i="1"/>
  <c r="Q24" i="1"/>
  <c r="P24" i="1"/>
  <c r="O24" i="1"/>
  <c r="N24" i="1"/>
  <c r="M24" i="1"/>
  <c r="AJ23" i="1"/>
  <c r="AH23" i="1"/>
  <c r="AG23" i="1"/>
  <c r="AF23" i="1"/>
  <c r="AE23" i="1"/>
  <c r="AD23" i="1"/>
  <c r="S23" i="1"/>
  <c r="Q23" i="1"/>
  <c r="P23" i="1"/>
  <c r="O23" i="1"/>
  <c r="N23" i="1"/>
  <c r="M23" i="1"/>
  <c r="AJ22" i="1"/>
  <c r="AH22" i="1"/>
  <c r="AG22" i="1"/>
  <c r="AF22" i="1"/>
  <c r="AE22" i="1"/>
  <c r="AD22" i="1"/>
  <c r="S22" i="1"/>
  <c r="Q22" i="1"/>
  <c r="P22" i="1"/>
  <c r="O22" i="1"/>
  <c r="N22" i="1"/>
  <c r="M22" i="1"/>
  <c r="AJ21" i="1"/>
  <c r="AH21" i="1"/>
  <c r="AG21" i="1"/>
  <c r="AF21" i="1"/>
  <c r="AE21" i="1"/>
  <c r="AD21" i="1"/>
  <c r="S21" i="1"/>
  <c r="Q21" i="1"/>
  <c r="P21" i="1"/>
  <c r="O21" i="1"/>
  <c r="N21" i="1"/>
  <c r="M21" i="1"/>
  <c r="AJ20" i="1"/>
  <c r="AH20" i="1"/>
  <c r="AG20" i="1"/>
  <c r="AF20" i="1"/>
  <c r="AE20" i="1"/>
  <c r="AD20" i="1"/>
  <c r="S20" i="1"/>
  <c r="Q20" i="1"/>
  <c r="P20" i="1"/>
  <c r="O20" i="1"/>
  <c r="N20" i="1"/>
  <c r="M20" i="1"/>
  <c r="AJ19" i="1"/>
  <c r="AH19" i="1"/>
  <c r="AG19" i="1"/>
  <c r="AF19" i="1"/>
  <c r="AE19" i="1"/>
  <c r="AD19" i="1"/>
  <c r="S19" i="1"/>
  <c r="Q19" i="1"/>
  <c r="P19" i="1"/>
  <c r="O19" i="1"/>
  <c r="N19" i="1"/>
  <c r="M19" i="1"/>
  <c r="L10" i="1"/>
  <c r="L19" i="1" s="1"/>
  <c r="S84" i="1" s="1"/>
  <c r="AR8" i="1"/>
  <c r="AR7" i="1"/>
  <c r="AR6" i="1"/>
  <c r="AR9" i="1"/>
  <c r="T21" i="14" l="1"/>
  <c r="N21" i="14"/>
  <c r="T22" i="14"/>
  <c r="N22" i="14"/>
  <c r="T23" i="14"/>
  <c r="N23" i="14"/>
  <c r="N24" i="14"/>
  <c r="T24" i="14"/>
  <c r="T25" i="14"/>
  <c r="N25" i="14"/>
  <c r="T26" i="14"/>
  <c r="N26" i="14"/>
  <c r="T27" i="14"/>
  <c r="N27" i="14"/>
  <c r="N28" i="14"/>
  <c r="T28" i="14"/>
  <c r="V88" i="14"/>
  <c r="P88" i="14"/>
  <c r="V89" i="14"/>
  <c r="P89" i="14"/>
  <c r="V90" i="14"/>
  <c r="P90" i="14"/>
  <c r="V91" i="14"/>
  <c r="P91" i="14"/>
  <c r="P92" i="14"/>
  <c r="V92" i="14"/>
  <c r="V93" i="14"/>
  <c r="P93" i="14"/>
  <c r="V94" i="14"/>
  <c r="P94" i="14"/>
  <c r="P95" i="14"/>
  <c r="V95" i="14"/>
  <c r="P96" i="14"/>
  <c r="V96" i="14"/>
  <c r="V97" i="14"/>
  <c r="P97" i="14"/>
  <c r="V98" i="14"/>
  <c r="P98" i="14"/>
  <c r="P99" i="14"/>
  <c r="V99" i="14"/>
  <c r="P100" i="14"/>
  <c r="V100" i="14"/>
  <c r="V101" i="14"/>
  <c r="P101" i="14"/>
  <c r="V102" i="14"/>
  <c r="P102" i="14"/>
  <c r="V103" i="14"/>
  <c r="P103" i="14"/>
  <c r="V104" i="14"/>
  <c r="P104" i="14"/>
  <c r="V105" i="14"/>
  <c r="P105" i="14"/>
  <c r="V106" i="14"/>
  <c r="P106" i="14"/>
  <c r="V107" i="14"/>
  <c r="P107" i="14"/>
  <c r="V108" i="14"/>
  <c r="P108" i="14"/>
  <c r="V109" i="14"/>
  <c r="P109" i="14"/>
  <c r="V110" i="14"/>
  <c r="P110" i="14"/>
  <c r="V111" i="14"/>
  <c r="P111" i="14"/>
  <c r="V112" i="14"/>
  <c r="P112" i="14"/>
  <c r="V113" i="14"/>
  <c r="P113" i="14"/>
  <c r="V115" i="14"/>
  <c r="P115" i="14"/>
  <c r="V116" i="14"/>
  <c r="P116" i="14"/>
  <c r="V117" i="14"/>
  <c r="P117" i="14"/>
  <c r="N60" i="14"/>
  <c r="T60" i="14"/>
  <c r="V121" i="14"/>
  <c r="P121" i="14"/>
  <c r="V122" i="14"/>
  <c r="P122" i="14"/>
  <c r="T64" i="14"/>
  <c r="N64" i="14"/>
  <c r="T67" i="14"/>
  <c r="N67" i="14"/>
  <c r="T68" i="14"/>
  <c r="N68" i="14"/>
  <c r="T70" i="14"/>
  <c r="N70" i="14"/>
  <c r="T71" i="14"/>
  <c r="N71" i="14"/>
  <c r="N72" i="14"/>
  <c r="T72" i="14"/>
  <c r="T74" i="14"/>
  <c r="N74" i="14"/>
  <c r="N75" i="14"/>
  <c r="T75" i="14"/>
  <c r="N77" i="14"/>
  <c r="T77" i="14"/>
  <c r="V137" i="14"/>
  <c r="P137" i="14"/>
  <c r="V138" i="14"/>
  <c r="P138" i="14"/>
  <c r="O19" i="14"/>
  <c r="U19" i="14"/>
  <c r="S79" i="14"/>
  <c r="M79" i="14"/>
  <c r="W79" i="14"/>
  <c r="Q79" i="14"/>
  <c r="U20" i="14"/>
  <c r="O20" i="14"/>
  <c r="S80" i="14"/>
  <c r="M80" i="14"/>
  <c r="W80" i="14"/>
  <c r="Q80" i="14"/>
  <c r="U21" i="14"/>
  <c r="O21" i="14"/>
  <c r="S81" i="14"/>
  <c r="M81" i="14"/>
  <c r="W81" i="14"/>
  <c r="Q81" i="14"/>
  <c r="U22" i="14"/>
  <c r="O22" i="14"/>
  <c r="S82" i="14"/>
  <c r="M82" i="14"/>
  <c r="W82" i="14"/>
  <c r="Q82" i="14"/>
  <c r="O23" i="14"/>
  <c r="U23" i="14"/>
  <c r="M83" i="14"/>
  <c r="S83" i="14"/>
  <c r="W83" i="14"/>
  <c r="Q83" i="14"/>
  <c r="U24" i="14"/>
  <c r="O24" i="14"/>
  <c r="S84" i="14"/>
  <c r="M84" i="14"/>
  <c r="W84" i="14"/>
  <c r="Q84" i="14"/>
  <c r="U25" i="14"/>
  <c r="O25" i="14"/>
  <c r="S85" i="14"/>
  <c r="M85" i="14"/>
  <c r="W85" i="14"/>
  <c r="Q85" i="14"/>
  <c r="U26" i="14"/>
  <c r="O26" i="14"/>
  <c r="S86" i="14"/>
  <c r="M86" i="14"/>
  <c r="W86" i="14"/>
  <c r="Q86" i="14"/>
  <c r="U27" i="14"/>
  <c r="O27" i="14"/>
  <c r="S87" i="14"/>
  <c r="M87" i="14"/>
  <c r="W87" i="14"/>
  <c r="Q87" i="14"/>
  <c r="U28" i="14"/>
  <c r="O28" i="14"/>
  <c r="S88" i="14"/>
  <c r="M88" i="14"/>
  <c r="W88" i="14"/>
  <c r="Q88" i="14"/>
  <c r="U29" i="14"/>
  <c r="O29" i="14"/>
  <c r="S89" i="14"/>
  <c r="M89" i="14"/>
  <c r="W89" i="14"/>
  <c r="Q89" i="14"/>
  <c r="U30" i="14"/>
  <c r="O30" i="14"/>
  <c r="S90" i="14"/>
  <c r="M90" i="14"/>
  <c r="W90" i="14"/>
  <c r="Q90" i="14"/>
  <c r="U31" i="14"/>
  <c r="O31" i="14"/>
  <c r="S91" i="14"/>
  <c r="M91" i="14"/>
  <c r="W91" i="14"/>
  <c r="Q91" i="14"/>
  <c r="U32" i="14"/>
  <c r="O32" i="14"/>
  <c r="S92" i="14"/>
  <c r="M92" i="14"/>
  <c r="W92" i="14"/>
  <c r="Q92" i="14"/>
  <c r="U33" i="14"/>
  <c r="O33" i="14"/>
  <c r="S93" i="14"/>
  <c r="M93" i="14"/>
  <c r="W93" i="14"/>
  <c r="Q93" i="14"/>
  <c r="U34" i="14"/>
  <c r="O34" i="14"/>
  <c r="M94" i="14"/>
  <c r="S94" i="14"/>
  <c r="Q94" i="14"/>
  <c r="W94" i="14"/>
  <c r="U35" i="14"/>
  <c r="O35" i="14"/>
  <c r="M95" i="14"/>
  <c r="S95" i="14"/>
  <c r="Q95" i="14"/>
  <c r="W95" i="14"/>
  <c r="U36" i="14"/>
  <c r="O36" i="14"/>
  <c r="S96" i="14"/>
  <c r="M96" i="14"/>
  <c r="W96" i="14"/>
  <c r="Q96" i="14"/>
  <c r="U37" i="14"/>
  <c r="O37" i="14"/>
  <c r="S97" i="14"/>
  <c r="M97" i="14"/>
  <c r="W97" i="14"/>
  <c r="Q97" i="14"/>
  <c r="U38" i="14"/>
  <c r="O38" i="14"/>
  <c r="M98" i="14"/>
  <c r="S98" i="14"/>
  <c r="Q98" i="14"/>
  <c r="W98" i="14"/>
  <c r="O39" i="14"/>
  <c r="U39" i="14"/>
  <c r="M99" i="14"/>
  <c r="S99" i="14"/>
  <c r="Q99" i="14"/>
  <c r="W99" i="14"/>
  <c r="U40" i="14"/>
  <c r="O40" i="14"/>
  <c r="S100" i="14"/>
  <c r="M100" i="14"/>
  <c r="W100" i="14"/>
  <c r="Q100" i="14"/>
  <c r="U41" i="14"/>
  <c r="O41" i="14"/>
  <c r="S101" i="14"/>
  <c r="M101" i="14"/>
  <c r="W101" i="14"/>
  <c r="Q101" i="14"/>
  <c r="U42" i="14"/>
  <c r="O42" i="14"/>
  <c r="S102" i="14"/>
  <c r="M102" i="14"/>
  <c r="W102" i="14"/>
  <c r="Q102" i="14"/>
  <c r="O43" i="14"/>
  <c r="U43" i="14"/>
  <c r="S103" i="14"/>
  <c r="M103" i="14"/>
  <c r="W103" i="14"/>
  <c r="Q103" i="14"/>
  <c r="U44" i="14"/>
  <c r="O44" i="14"/>
  <c r="S104" i="14"/>
  <c r="M104" i="14"/>
  <c r="W104" i="14"/>
  <c r="Q104" i="14"/>
  <c r="U45" i="14"/>
  <c r="O45" i="14"/>
  <c r="S105" i="14"/>
  <c r="M105" i="14"/>
  <c r="W105" i="14"/>
  <c r="Q105" i="14"/>
  <c r="U46" i="14"/>
  <c r="O46" i="14"/>
  <c r="S106" i="14"/>
  <c r="M106" i="14"/>
  <c r="W106" i="14"/>
  <c r="Q106" i="14"/>
  <c r="U47" i="14"/>
  <c r="O47" i="14"/>
  <c r="S107" i="14"/>
  <c r="M107" i="14"/>
  <c r="W107" i="14"/>
  <c r="Q107" i="14"/>
  <c r="U48" i="14"/>
  <c r="O48" i="14"/>
  <c r="S108" i="14"/>
  <c r="M108" i="14"/>
  <c r="W108" i="14"/>
  <c r="Q108" i="14"/>
  <c r="U49" i="14"/>
  <c r="O49" i="14"/>
  <c r="S109" i="14"/>
  <c r="M109" i="14"/>
  <c r="W109" i="14"/>
  <c r="Q109" i="14"/>
  <c r="U50" i="14"/>
  <c r="O50" i="14"/>
  <c r="S110" i="14"/>
  <c r="M110" i="14"/>
  <c r="W110" i="14"/>
  <c r="Q110" i="14"/>
  <c r="U51" i="14"/>
  <c r="O51" i="14"/>
  <c r="S111" i="14"/>
  <c r="M111" i="14"/>
  <c r="W111" i="14"/>
  <c r="Q111" i="14"/>
  <c r="U52" i="14"/>
  <c r="O52" i="14"/>
  <c r="S112" i="14"/>
  <c r="M112" i="14"/>
  <c r="W112" i="14"/>
  <c r="Q112" i="14"/>
  <c r="U53" i="14"/>
  <c r="O53" i="14"/>
  <c r="S113" i="14"/>
  <c r="M113" i="14"/>
  <c r="W113" i="14"/>
  <c r="Q113" i="14"/>
  <c r="U54" i="14"/>
  <c r="O54" i="14"/>
  <c r="S114" i="14"/>
  <c r="M114" i="14"/>
  <c r="W114" i="14"/>
  <c r="Q114" i="14"/>
  <c r="U55" i="14"/>
  <c r="O55" i="14"/>
  <c r="M115" i="14"/>
  <c r="S115" i="14"/>
  <c r="W115" i="14"/>
  <c r="Q115" i="14"/>
  <c r="U56" i="14"/>
  <c r="O56" i="14"/>
  <c r="S116" i="14"/>
  <c r="M116" i="14"/>
  <c r="W116" i="14"/>
  <c r="Q116" i="14"/>
  <c r="U57" i="14"/>
  <c r="O57" i="14"/>
  <c r="S117" i="14"/>
  <c r="M117" i="14"/>
  <c r="W117" i="14"/>
  <c r="Q117" i="14"/>
  <c r="U58" i="14"/>
  <c r="O58" i="14"/>
  <c r="S118" i="14"/>
  <c r="M118" i="14"/>
  <c r="W118" i="14"/>
  <c r="Q118" i="14"/>
  <c r="U59" i="14"/>
  <c r="O59" i="14"/>
  <c r="S119" i="14"/>
  <c r="M119" i="14"/>
  <c r="W119" i="14"/>
  <c r="Q119" i="14"/>
  <c r="U60" i="14"/>
  <c r="O60" i="14"/>
  <c r="S120" i="14"/>
  <c r="M120" i="14"/>
  <c r="W120" i="14"/>
  <c r="Q120" i="14"/>
  <c r="U61" i="14"/>
  <c r="O61" i="14"/>
  <c r="S121" i="14"/>
  <c r="M121" i="14"/>
  <c r="W121" i="14"/>
  <c r="Q121" i="14"/>
  <c r="U62" i="14"/>
  <c r="O62" i="14"/>
  <c r="S122" i="14"/>
  <c r="M122" i="14"/>
  <c r="W122" i="14"/>
  <c r="Q122" i="14"/>
  <c r="O63" i="14"/>
  <c r="U63" i="14"/>
  <c r="S123" i="14"/>
  <c r="M123" i="14"/>
  <c r="W123" i="14"/>
  <c r="Q123" i="14"/>
  <c r="U64" i="14"/>
  <c r="O64" i="14"/>
  <c r="S124" i="14"/>
  <c r="M124" i="14"/>
  <c r="W124" i="14"/>
  <c r="Q124" i="14"/>
  <c r="U65" i="14"/>
  <c r="O65" i="14"/>
  <c r="S125" i="14"/>
  <c r="M125" i="14"/>
  <c r="W125" i="14"/>
  <c r="Q125" i="14"/>
  <c r="U66" i="14"/>
  <c r="O66" i="14"/>
  <c r="S126" i="14"/>
  <c r="M126" i="14"/>
  <c r="W126" i="14"/>
  <c r="Q126" i="14"/>
  <c r="U67" i="14"/>
  <c r="O67" i="14"/>
  <c r="S127" i="14"/>
  <c r="M127" i="14"/>
  <c r="Q127" i="14"/>
  <c r="W127" i="14"/>
  <c r="U68" i="14"/>
  <c r="O68" i="14"/>
  <c r="S128" i="14"/>
  <c r="M128" i="14"/>
  <c r="W128" i="14"/>
  <c r="Q128" i="14"/>
  <c r="U69" i="14"/>
  <c r="O69" i="14"/>
  <c r="S129" i="14"/>
  <c r="M129" i="14"/>
  <c r="W129" i="14"/>
  <c r="Q129" i="14"/>
  <c r="U70" i="14"/>
  <c r="O70" i="14"/>
  <c r="S130" i="14"/>
  <c r="M130" i="14"/>
  <c r="W130" i="14"/>
  <c r="Q130" i="14"/>
  <c r="O71" i="14"/>
  <c r="U71" i="14"/>
  <c r="M131" i="14"/>
  <c r="S131" i="14"/>
  <c r="W131" i="14"/>
  <c r="Q131" i="14"/>
  <c r="U72" i="14"/>
  <c r="O72" i="14"/>
  <c r="S132" i="14"/>
  <c r="M132" i="14"/>
  <c r="W132" i="14"/>
  <c r="Q132" i="14"/>
  <c r="U73" i="14"/>
  <c r="O73" i="14"/>
  <c r="S133" i="14"/>
  <c r="M133" i="14"/>
  <c r="W133" i="14"/>
  <c r="Q133" i="14"/>
  <c r="O74" i="14"/>
  <c r="U74" i="14"/>
  <c r="S134" i="14"/>
  <c r="M134" i="14"/>
  <c r="W134" i="14"/>
  <c r="Q134" i="14"/>
  <c r="O75" i="14"/>
  <c r="U75" i="14"/>
  <c r="S135" i="14"/>
  <c r="M135" i="14"/>
  <c r="W135" i="14"/>
  <c r="Q135" i="14"/>
  <c r="U76" i="14"/>
  <c r="O76" i="14"/>
  <c r="S136" i="14"/>
  <c r="M136" i="14"/>
  <c r="W136" i="14"/>
  <c r="Q136" i="14"/>
  <c r="U77" i="14"/>
  <c r="O77" i="14"/>
  <c r="S137" i="14"/>
  <c r="M137" i="14"/>
  <c r="W137" i="14"/>
  <c r="Q137" i="14"/>
  <c r="O78" i="14"/>
  <c r="U78" i="14"/>
  <c r="S138" i="14"/>
  <c r="M138" i="14"/>
  <c r="W138" i="14"/>
  <c r="Q138" i="14"/>
  <c r="N19" i="14"/>
  <c r="T19" i="14"/>
  <c r="V79" i="14"/>
  <c r="P79" i="14"/>
  <c r="V80" i="14"/>
  <c r="P80" i="14"/>
  <c r="V81" i="14"/>
  <c r="P81" i="14"/>
  <c r="V82" i="14"/>
  <c r="P82" i="14"/>
  <c r="V83" i="14"/>
  <c r="P83" i="14"/>
  <c r="V84" i="14"/>
  <c r="P84" i="14"/>
  <c r="V85" i="14"/>
  <c r="P85" i="14"/>
  <c r="V86" i="14"/>
  <c r="P86" i="14"/>
  <c r="T54" i="14"/>
  <c r="N54" i="14"/>
  <c r="T57" i="14"/>
  <c r="N57" i="14"/>
  <c r="T58" i="14"/>
  <c r="N58" i="14"/>
  <c r="T59" i="14"/>
  <c r="N59" i="14"/>
  <c r="T61" i="14"/>
  <c r="N61" i="14"/>
  <c r="T63" i="14"/>
  <c r="N63" i="14"/>
  <c r="T65" i="14"/>
  <c r="N65" i="14"/>
  <c r="V125" i="14"/>
  <c r="P125" i="14"/>
  <c r="V126" i="14"/>
  <c r="P126" i="14"/>
  <c r="V127" i="14"/>
  <c r="P127" i="14"/>
  <c r="V128" i="14"/>
  <c r="P128" i="14"/>
  <c r="T73" i="14"/>
  <c r="N73" i="14"/>
  <c r="T76" i="14"/>
  <c r="N76" i="14"/>
  <c r="V136" i="14"/>
  <c r="P136" i="14"/>
  <c r="P19" i="14"/>
  <c r="V19" i="14"/>
  <c r="T79" i="14"/>
  <c r="N79" i="14"/>
  <c r="P20" i="14"/>
  <c r="V20" i="14"/>
  <c r="T80" i="14"/>
  <c r="N80" i="14"/>
  <c r="V21" i="14"/>
  <c r="P21" i="14"/>
  <c r="T81" i="14"/>
  <c r="N81" i="14"/>
  <c r="V22" i="14"/>
  <c r="P22" i="14"/>
  <c r="T82" i="14"/>
  <c r="N82" i="14"/>
  <c r="V23" i="14"/>
  <c r="P23" i="14"/>
  <c r="T83" i="14"/>
  <c r="N83" i="14"/>
  <c r="V24" i="14"/>
  <c r="P24" i="14"/>
  <c r="T84" i="14"/>
  <c r="N84" i="14"/>
  <c r="V25" i="14"/>
  <c r="P25" i="14"/>
  <c r="T85" i="14"/>
  <c r="N85" i="14"/>
  <c r="V26" i="14"/>
  <c r="P26" i="14"/>
  <c r="N86" i="14"/>
  <c r="T86" i="14"/>
  <c r="V27" i="14"/>
  <c r="P27" i="14"/>
  <c r="T87" i="14"/>
  <c r="N87" i="14"/>
  <c r="V28" i="14"/>
  <c r="P28" i="14"/>
  <c r="T88" i="14"/>
  <c r="N88" i="14"/>
  <c r="V29" i="14"/>
  <c r="P29" i="14"/>
  <c r="T89" i="14"/>
  <c r="N89" i="14"/>
  <c r="P30" i="14"/>
  <c r="V30" i="14"/>
  <c r="T90" i="14"/>
  <c r="N90" i="14"/>
  <c r="V31" i="14"/>
  <c r="P31" i="14"/>
  <c r="T91" i="14"/>
  <c r="N91" i="14"/>
  <c r="V32" i="14"/>
  <c r="P32" i="14"/>
  <c r="T92" i="14"/>
  <c r="N92" i="14"/>
  <c r="V33" i="14"/>
  <c r="P33" i="14"/>
  <c r="T93" i="14"/>
  <c r="N93" i="14"/>
  <c r="P34" i="14"/>
  <c r="V34" i="14"/>
  <c r="N94" i="14"/>
  <c r="T94" i="14"/>
  <c r="V35" i="14"/>
  <c r="P35" i="14"/>
  <c r="T95" i="14"/>
  <c r="N95" i="14"/>
  <c r="V36" i="14"/>
  <c r="P36" i="14"/>
  <c r="T96" i="14"/>
  <c r="N96" i="14"/>
  <c r="V37" i="14"/>
  <c r="P37" i="14"/>
  <c r="N97" i="14"/>
  <c r="T97" i="14"/>
  <c r="V38" i="14"/>
  <c r="P38" i="14"/>
  <c r="N98" i="14"/>
  <c r="T98" i="14"/>
  <c r="V39" i="14"/>
  <c r="P39" i="14"/>
  <c r="T99" i="14"/>
  <c r="N99" i="14"/>
  <c r="V40" i="14"/>
  <c r="P40" i="14"/>
  <c r="T100" i="14"/>
  <c r="N100" i="14"/>
  <c r="V41" i="14"/>
  <c r="P41" i="14"/>
  <c r="T101" i="14"/>
  <c r="N101" i="14"/>
  <c r="V42" i="14"/>
  <c r="P42" i="14"/>
  <c r="N102" i="14"/>
  <c r="T102" i="14"/>
  <c r="V43" i="14"/>
  <c r="P43" i="14"/>
  <c r="T103" i="14"/>
  <c r="N103" i="14"/>
  <c r="V44" i="14"/>
  <c r="P44" i="14"/>
  <c r="T104" i="14"/>
  <c r="N104" i="14"/>
  <c r="V45" i="14"/>
  <c r="P45" i="14"/>
  <c r="T105" i="14"/>
  <c r="N105" i="14"/>
  <c r="P46" i="14"/>
  <c r="V46" i="14"/>
  <c r="T106" i="14"/>
  <c r="N106" i="14"/>
  <c r="V47" i="14"/>
  <c r="P47" i="14"/>
  <c r="T107" i="14"/>
  <c r="N107" i="14"/>
  <c r="V48" i="14"/>
  <c r="P48" i="14"/>
  <c r="T108" i="14"/>
  <c r="N108" i="14"/>
  <c r="V49" i="14"/>
  <c r="P49" i="14"/>
  <c r="T109" i="14"/>
  <c r="N109" i="14"/>
  <c r="P50" i="14"/>
  <c r="V50" i="14"/>
  <c r="T110" i="14"/>
  <c r="N110" i="14"/>
  <c r="V51" i="14"/>
  <c r="P51" i="14"/>
  <c r="T111" i="14"/>
  <c r="N111" i="14"/>
  <c r="V52" i="14"/>
  <c r="P52" i="14"/>
  <c r="T112" i="14"/>
  <c r="N112" i="14"/>
  <c r="V53" i="14"/>
  <c r="P53" i="14"/>
  <c r="T113" i="14"/>
  <c r="N113" i="14"/>
  <c r="V54" i="14"/>
  <c r="P54" i="14"/>
  <c r="T114" i="14"/>
  <c r="N114" i="14"/>
  <c r="V55" i="14"/>
  <c r="P55" i="14"/>
  <c r="T115" i="14"/>
  <c r="N115" i="14"/>
  <c r="V56" i="14"/>
  <c r="P56" i="14"/>
  <c r="T116" i="14"/>
  <c r="N116" i="14"/>
  <c r="V57" i="14"/>
  <c r="P57" i="14"/>
  <c r="T117" i="14"/>
  <c r="N117" i="14"/>
  <c r="P58" i="14"/>
  <c r="V58" i="14"/>
  <c r="N118" i="14"/>
  <c r="T118" i="14"/>
  <c r="V59" i="14"/>
  <c r="P59" i="14"/>
  <c r="T119" i="14"/>
  <c r="N119" i="14"/>
  <c r="V60" i="14"/>
  <c r="P60" i="14"/>
  <c r="T120" i="14"/>
  <c r="N120" i="14"/>
  <c r="V61" i="14"/>
  <c r="P61" i="14"/>
  <c r="T121" i="14"/>
  <c r="N121" i="14"/>
  <c r="P62" i="14"/>
  <c r="V62" i="14"/>
  <c r="T122" i="14"/>
  <c r="N122" i="14"/>
  <c r="V63" i="14"/>
  <c r="P63" i="14"/>
  <c r="T123" i="14"/>
  <c r="N123" i="14"/>
  <c r="V64" i="14"/>
  <c r="P64" i="14"/>
  <c r="T124" i="14"/>
  <c r="N124" i="14"/>
  <c r="V65" i="14"/>
  <c r="P65" i="14"/>
  <c r="T125" i="14"/>
  <c r="N125" i="14"/>
  <c r="P66" i="14"/>
  <c r="V66" i="14"/>
  <c r="T126" i="14"/>
  <c r="N126" i="14"/>
  <c r="V67" i="14"/>
  <c r="P67" i="14"/>
  <c r="T127" i="14"/>
  <c r="N127" i="14"/>
  <c r="V68" i="14"/>
  <c r="P68" i="14"/>
  <c r="T128" i="14"/>
  <c r="N128" i="14"/>
  <c r="V69" i="14"/>
  <c r="P69" i="14"/>
  <c r="T129" i="14"/>
  <c r="N129" i="14"/>
  <c r="V70" i="14"/>
  <c r="P70" i="14"/>
  <c r="T130" i="14"/>
  <c r="N130" i="14"/>
  <c r="P71" i="14"/>
  <c r="V71" i="14"/>
  <c r="T131" i="14"/>
  <c r="N131" i="14"/>
  <c r="V72" i="14"/>
  <c r="P72" i="14"/>
  <c r="T132" i="14"/>
  <c r="N132" i="14"/>
  <c r="P73" i="14"/>
  <c r="V73" i="14"/>
  <c r="T133" i="14"/>
  <c r="N133" i="14"/>
  <c r="V74" i="14"/>
  <c r="P74" i="14"/>
  <c r="T134" i="14"/>
  <c r="N134" i="14"/>
  <c r="P75" i="14"/>
  <c r="V75" i="14"/>
  <c r="T135" i="14"/>
  <c r="N135" i="14"/>
  <c r="V76" i="14"/>
  <c r="P76" i="14"/>
  <c r="T136" i="14"/>
  <c r="N136" i="14"/>
  <c r="P77" i="14"/>
  <c r="V77" i="14"/>
  <c r="T137" i="14"/>
  <c r="N137" i="14"/>
  <c r="P78" i="14"/>
  <c r="V78" i="14"/>
  <c r="T138" i="14"/>
  <c r="N138" i="14"/>
  <c r="T20" i="14"/>
  <c r="N20" i="14"/>
  <c r="V87" i="14"/>
  <c r="P87" i="14"/>
  <c r="T29" i="14"/>
  <c r="N29" i="14"/>
  <c r="T30" i="14"/>
  <c r="N30" i="14"/>
  <c r="T31" i="14"/>
  <c r="N31" i="14"/>
  <c r="T32" i="14"/>
  <c r="N32" i="14"/>
  <c r="T33" i="14"/>
  <c r="N33" i="14"/>
  <c r="T34" i="14"/>
  <c r="N34" i="14"/>
  <c r="T35" i="14"/>
  <c r="N35" i="14"/>
  <c r="T36" i="14"/>
  <c r="N36" i="14"/>
  <c r="T37" i="14"/>
  <c r="N37" i="14"/>
  <c r="T38" i="14"/>
  <c r="N38" i="14"/>
  <c r="T39" i="14"/>
  <c r="N39" i="14"/>
  <c r="N40" i="14"/>
  <c r="T40" i="14"/>
  <c r="T41" i="14"/>
  <c r="N41" i="14"/>
  <c r="T42" i="14"/>
  <c r="N42" i="14"/>
  <c r="T43" i="14"/>
  <c r="N43" i="14"/>
  <c r="T44" i="14"/>
  <c r="N44" i="14"/>
  <c r="T45" i="14"/>
  <c r="N45" i="14"/>
  <c r="T46" i="14"/>
  <c r="N46" i="14"/>
  <c r="T47" i="14"/>
  <c r="N47" i="14"/>
  <c r="T48" i="14"/>
  <c r="N48" i="14"/>
  <c r="T49" i="14"/>
  <c r="N49" i="14"/>
  <c r="T50" i="14"/>
  <c r="N50" i="14"/>
  <c r="T51" i="14"/>
  <c r="N51" i="14"/>
  <c r="T52" i="14"/>
  <c r="N52" i="14"/>
  <c r="T53" i="14"/>
  <c r="N53" i="14"/>
  <c r="V114" i="14"/>
  <c r="P114" i="14"/>
  <c r="T55" i="14"/>
  <c r="N55" i="14"/>
  <c r="N56" i="14"/>
  <c r="T56" i="14"/>
  <c r="V118" i="14"/>
  <c r="P118" i="14"/>
  <c r="V119" i="14"/>
  <c r="P119" i="14"/>
  <c r="V120" i="14"/>
  <c r="P120" i="14"/>
  <c r="T62" i="14"/>
  <c r="N62" i="14"/>
  <c r="V123" i="14"/>
  <c r="P123" i="14"/>
  <c r="V124" i="14"/>
  <c r="P124" i="14"/>
  <c r="T66" i="14"/>
  <c r="N66" i="14"/>
  <c r="T69" i="14"/>
  <c r="N69" i="14"/>
  <c r="V129" i="14"/>
  <c r="P129" i="14"/>
  <c r="V130" i="14"/>
  <c r="P130" i="14"/>
  <c r="V131" i="14"/>
  <c r="P131" i="14"/>
  <c r="V132" i="14"/>
  <c r="P132" i="14"/>
  <c r="V133" i="14"/>
  <c r="P133" i="14"/>
  <c r="V134" i="14"/>
  <c r="P134" i="14"/>
  <c r="V135" i="14"/>
  <c r="P135" i="14"/>
  <c r="T78" i="14"/>
  <c r="N78" i="14"/>
  <c r="S19" i="14"/>
  <c r="M19" i="14"/>
  <c r="W19" i="14"/>
  <c r="Q19" i="14"/>
  <c r="U79" i="14"/>
  <c r="O79" i="14"/>
  <c r="S20" i="14"/>
  <c r="M20" i="14"/>
  <c r="W20" i="14"/>
  <c r="Q20" i="14"/>
  <c r="U80" i="14"/>
  <c r="O80" i="14"/>
  <c r="M21" i="14"/>
  <c r="S21" i="14"/>
  <c r="Q21" i="14"/>
  <c r="W21" i="14"/>
  <c r="U81" i="14"/>
  <c r="O81" i="14"/>
  <c r="S22" i="14"/>
  <c r="M22" i="14"/>
  <c r="W22" i="14"/>
  <c r="Q22" i="14"/>
  <c r="U82" i="14"/>
  <c r="O82" i="14"/>
  <c r="S23" i="14"/>
  <c r="M23" i="14"/>
  <c r="W23" i="14"/>
  <c r="Q23" i="14"/>
  <c r="U83" i="14"/>
  <c r="O83" i="14"/>
  <c r="S24" i="14"/>
  <c r="M24" i="14"/>
  <c r="W24" i="14"/>
  <c r="Q24" i="14"/>
  <c r="U84" i="14"/>
  <c r="O84" i="14"/>
  <c r="S25" i="14"/>
  <c r="M25" i="14"/>
  <c r="W25" i="14"/>
  <c r="Q25" i="14"/>
  <c r="U85" i="14"/>
  <c r="O85" i="14"/>
  <c r="S26" i="14"/>
  <c r="M26" i="14"/>
  <c r="W26" i="14"/>
  <c r="Q26" i="14"/>
  <c r="U86" i="14"/>
  <c r="O86" i="14"/>
  <c r="S27" i="14"/>
  <c r="M27" i="14"/>
  <c r="W27" i="14"/>
  <c r="Q27" i="14"/>
  <c r="U87" i="14"/>
  <c r="O87" i="14"/>
  <c r="S28" i="14"/>
  <c r="M28" i="14"/>
  <c r="W28" i="14"/>
  <c r="Q28" i="14"/>
  <c r="U88" i="14"/>
  <c r="O88" i="14"/>
  <c r="S29" i="14"/>
  <c r="M29" i="14"/>
  <c r="W29" i="14"/>
  <c r="Q29" i="14"/>
  <c r="O89" i="14"/>
  <c r="U89" i="14"/>
  <c r="S30" i="14"/>
  <c r="M30" i="14"/>
  <c r="W30" i="14"/>
  <c r="Q30" i="14"/>
  <c r="U90" i="14"/>
  <c r="O90" i="14"/>
  <c r="S31" i="14"/>
  <c r="M31" i="14"/>
  <c r="W31" i="14"/>
  <c r="Q31" i="14"/>
  <c r="U91" i="14"/>
  <c r="O91" i="14"/>
  <c r="S32" i="14"/>
  <c r="M32" i="14"/>
  <c r="W32" i="14"/>
  <c r="Q32" i="14"/>
  <c r="U92" i="14"/>
  <c r="O92" i="14"/>
  <c r="S33" i="14"/>
  <c r="M33" i="14"/>
  <c r="W33" i="14"/>
  <c r="Q33" i="14"/>
  <c r="U93" i="14"/>
  <c r="O93" i="14"/>
  <c r="S34" i="14"/>
  <c r="M34" i="14"/>
  <c r="W34" i="14"/>
  <c r="Q34" i="14"/>
  <c r="U94" i="14"/>
  <c r="O94" i="14"/>
  <c r="S35" i="14"/>
  <c r="M35" i="14"/>
  <c r="W35" i="14"/>
  <c r="Q35" i="14"/>
  <c r="U95" i="14"/>
  <c r="O95" i="14"/>
  <c r="S36" i="14"/>
  <c r="M36" i="14"/>
  <c r="W36" i="14"/>
  <c r="Q36" i="14"/>
  <c r="O96" i="14"/>
  <c r="U96" i="14"/>
  <c r="M37" i="14"/>
  <c r="S37" i="14"/>
  <c r="W37" i="14"/>
  <c r="Q37" i="14"/>
  <c r="O97" i="14"/>
  <c r="U97" i="14"/>
  <c r="S38" i="14"/>
  <c r="M38" i="14"/>
  <c r="W38" i="14"/>
  <c r="Q38" i="14"/>
  <c r="U98" i="14"/>
  <c r="O98" i="14"/>
  <c r="S39" i="14"/>
  <c r="M39" i="14"/>
  <c r="W39" i="14"/>
  <c r="Q39" i="14"/>
  <c r="U99" i="14"/>
  <c r="O99" i="14"/>
  <c r="S40" i="14"/>
  <c r="M40" i="14"/>
  <c r="W40" i="14"/>
  <c r="Q40" i="14"/>
  <c r="O100" i="14"/>
  <c r="U100" i="14"/>
  <c r="S41" i="14"/>
  <c r="M41" i="14"/>
  <c r="W41" i="14"/>
  <c r="Q41" i="14"/>
  <c r="O101" i="14"/>
  <c r="U101" i="14"/>
  <c r="S42" i="14"/>
  <c r="M42" i="14"/>
  <c r="W42" i="14"/>
  <c r="Q42" i="14"/>
  <c r="U102" i="14"/>
  <c r="O102" i="14"/>
  <c r="S43" i="14"/>
  <c r="M43" i="14"/>
  <c r="W43" i="14"/>
  <c r="Q43" i="14"/>
  <c r="U103" i="14"/>
  <c r="O103" i="14"/>
  <c r="S44" i="14"/>
  <c r="M44" i="14"/>
  <c r="W44" i="14"/>
  <c r="Q44" i="14"/>
  <c r="U104" i="14"/>
  <c r="O104" i="14"/>
  <c r="S45" i="14"/>
  <c r="M45" i="14"/>
  <c r="Q45" i="14"/>
  <c r="W45" i="14"/>
  <c r="O105" i="14"/>
  <c r="U105" i="14"/>
  <c r="S46" i="14"/>
  <c r="M46" i="14"/>
  <c r="W46" i="14"/>
  <c r="Q46" i="14"/>
  <c r="U106" i="14"/>
  <c r="O106" i="14"/>
  <c r="S47" i="14"/>
  <c r="M47" i="14"/>
  <c r="W47" i="14"/>
  <c r="Q47" i="14"/>
  <c r="U107" i="14"/>
  <c r="O107" i="14"/>
  <c r="S48" i="14"/>
  <c r="M48" i="14"/>
  <c r="W48" i="14"/>
  <c r="Q48" i="14"/>
  <c r="U108" i="14"/>
  <c r="O108" i="14"/>
  <c r="S49" i="14"/>
  <c r="M49" i="14"/>
  <c r="W49" i="14"/>
  <c r="Q49" i="14"/>
  <c r="U109" i="14"/>
  <c r="O109" i="14"/>
  <c r="S50" i="14"/>
  <c r="M50" i="14"/>
  <c r="W50" i="14"/>
  <c r="Q50" i="14"/>
  <c r="U110" i="14"/>
  <c r="O110" i="14"/>
  <c r="S51" i="14"/>
  <c r="M51" i="14"/>
  <c r="W51" i="14"/>
  <c r="Q51" i="14"/>
  <c r="U111" i="14"/>
  <c r="O111" i="14"/>
  <c r="S52" i="14"/>
  <c r="M52" i="14"/>
  <c r="W52" i="14"/>
  <c r="Q52" i="14"/>
  <c r="U112" i="14"/>
  <c r="O112" i="14"/>
  <c r="S53" i="14"/>
  <c r="M53" i="14"/>
  <c r="Q53" i="14"/>
  <c r="W53" i="14"/>
  <c r="U113" i="14"/>
  <c r="O113" i="14"/>
  <c r="S54" i="14"/>
  <c r="M54" i="14"/>
  <c r="W54" i="14"/>
  <c r="Q54" i="14"/>
  <c r="U114" i="14"/>
  <c r="O114" i="14"/>
  <c r="S55" i="14"/>
  <c r="M55" i="14"/>
  <c r="W55" i="14"/>
  <c r="Q55" i="14"/>
  <c r="U115" i="14"/>
  <c r="O115" i="14"/>
  <c r="S56" i="14"/>
  <c r="M56" i="14"/>
  <c r="W56" i="14"/>
  <c r="Q56" i="14"/>
  <c r="U116" i="14"/>
  <c r="O116" i="14"/>
  <c r="S57" i="14"/>
  <c r="M57" i="14"/>
  <c r="W57" i="14"/>
  <c r="Q57" i="14"/>
  <c r="U117" i="14"/>
  <c r="O117" i="14"/>
  <c r="S58" i="14"/>
  <c r="M58" i="14"/>
  <c r="W58" i="14"/>
  <c r="Q58" i="14"/>
  <c r="U118" i="14"/>
  <c r="O118" i="14"/>
  <c r="S59" i="14"/>
  <c r="M59" i="14"/>
  <c r="W59" i="14"/>
  <c r="Q59" i="14"/>
  <c r="U119" i="14"/>
  <c r="O119" i="14"/>
  <c r="S60" i="14"/>
  <c r="M60" i="14"/>
  <c r="W60" i="14"/>
  <c r="Q60" i="14"/>
  <c r="U120" i="14"/>
  <c r="O120" i="14"/>
  <c r="S61" i="14"/>
  <c r="M61" i="14"/>
  <c r="W61" i="14"/>
  <c r="Q61" i="14"/>
  <c r="U121" i="14"/>
  <c r="O121" i="14"/>
  <c r="S62" i="14"/>
  <c r="M62" i="14"/>
  <c r="W62" i="14"/>
  <c r="Q62" i="14"/>
  <c r="U122" i="14"/>
  <c r="O122" i="14"/>
  <c r="S63" i="14"/>
  <c r="M63" i="14"/>
  <c r="W63" i="14"/>
  <c r="Q63" i="14"/>
  <c r="U123" i="14"/>
  <c r="O123" i="14"/>
  <c r="S64" i="14"/>
  <c r="M64" i="14"/>
  <c r="W64" i="14"/>
  <c r="Q64" i="14"/>
  <c r="U124" i="14"/>
  <c r="O124" i="14"/>
  <c r="S65" i="14"/>
  <c r="M65" i="14"/>
  <c r="W65" i="14"/>
  <c r="Q65" i="14"/>
  <c r="U125" i="14"/>
  <c r="O125" i="14"/>
  <c r="S66" i="14"/>
  <c r="M66" i="14"/>
  <c r="W66" i="14"/>
  <c r="Q66" i="14"/>
  <c r="U126" i="14"/>
  <c r="O126" i="14"/>
  <c r="S67" i="14"/>
  <c r="M67" i="14"/>
  <c r="W67" i="14"/>
  <c r="Q67" i="14"/>
  <c r="U127" i="14"/>
  <c r="O127" i="14"/>
  <c r="S68" i="14"/>
  <c r="M68" i="14"/>
  <c r="W68" i="14"/>
  <c r="Q68" i="14"/>
  <c r="U128" i="14"/>
  <c r="O128" i="14"/>
  <c r="S69" i="14"/>
  <c r="M69" i="14"/>
  <c r="W69" i="14"/>
  <c r="Q69" i="14"/>
  <c r="U129" i="14"/>
  <c r="O129" i="14"/>
  <c r="S70" i="14"/>
  <c r="M70" i="14"/>
  <c r="W70" i="14"/>
  <c r="Q70" i="14"/>
  <c r="U130" i="14"/>
  <c r="O130" i="14"/>
  <c r="S71" i="14"/>
  <c r="M71" i="14"/>
  <c r="W71" i="14"/>
  <c r="Q71" i="14"/>
  <c r="U131" i="14"/>
  <c r="O131" i="14"/>
  <c r="M72" i="14"/>
  <c r="S72" i="14"/>
  <c r="Q72" i="14"/>
  <c r="W72" i="14"/>
  <c r="U132" i="14"/>
  <c r="O132" i="14"/>
  <c r="S73" i="14"/>
  <c r="M73" i="14"/>
  <c r="Q73" i="14"/>
  <c r="W73" i="14"/>
  <c r="U133" i="14"/>
  <c r="O133" i="14"/>
  <c r="M74" i="14"/>
  <c r="S74" i="14"/>
  <c r="W74" i="14"/>
  <c r="Q74" i="14"/>
  <c r="U134" i="14"/>
  <c r="O134" i="14"/>
  <c r="S75" i="14"/>
  <c r="M75" i="14"/>
  <c r="W75" i="14"/>
  <c r="Q75" i="14"/>
  <c r="U135" i="14"/>
  <c r="O135" i="14"/>
  <c r="M76" i="14"/>
  <c r="S76" i="14"/>
  <c r="Q76" i="14"/>
  <c r="W76" i="14"/>
  <c r="U136" i="14"/>
  <c r="O136" i="14"/>
  <c r="M77" i="14"/>
  <c r="S77" i="14"/>
  <c r="W77" i="14"/>
  <c r="Q77" i="14"/>
  <c r="U137" i="14"/>
  <c r="O137" i="14"/>
  <c r="S78" i="14"/>
  <c r="M78" i="14"/>
  <c r="Q78" i="14"/>
  <c r="W78" i="14"/>
  <c r="U138" i="14"/>
  <c r="O138" i="14"/>
  <c r="AB78" i="1"/>
  <c r="K78" i="1"/>
  <c r="AB77" i="1"/>
  <c r="K77" i="1"/>
  <c r="AB76" i="1"/>
  <c r="K76" i="1"/>
  <c r="AB75" i="1"/>
  <c r="K75" i="1"/>
  <c r="AB74" i="1"/>
  <c r="K74" i="1"/>
  <c r="AB73" i="1"/>
  <c r="K73" i="1"/>
  <c r="AB72" i="1"/>
  <c r="K72" i="1"/>
  <c r="AB71" i="1"/>
  <c r="K71" i="1"/>
  <c r="AB70" i="1"/>
  <c r="K70" i="1"/>
  <c r="AB69" i="1"/>
  <c r="K69" i="1"/>
  <c r="AB68" i="1"/>
  <c r="K68" i="1"/>
  <c r="AB67" i="1"/>
  <c r="K67" i="1"/>
  <c r="AB66" i="1"/>
  <c r="K66" i="1"/>
  <c r="AB65" i="1"/>
  <c r="K65" i="1"/>
  <c r="AB64" i="1"/>
  <c r="K64" i="1"/>
  <c r="AB63" i="1"/>
  <c r="K63" i="1"/>
  <c r="AB62" i="1"/>
  <c r="K62" i="1"/>
  <c r="AB61" i="1"/>
  <c r="K61" i="1"/>
  <c r="AB60" i="1"/>
  <c r="K60" i="1"/>
  <c r="AB59" i="1"/>
  <c r="K59" i="1"/>
  <c r="AB58" i="1"/>
  <c r="K58" i="1"/>
  <c r="AB57" i="1"/>
  <c r="K57" i="1"/>
  <c r="AB56" i="1"/>
  <c r="K56" i="1"/>
  <c r="AB55" i="1"/>
  <c r="K55" i="1"/>
  <c r="AB54" i="1"/>
  <c r="K54" i="1"/>
  <c r="AB53" i="1"/>
  <c r="K53" i="1"/>
  <c r="AB52" i="1"/>
  <c r="K52" i="1"/>
  <c r="AB51" i="1"/>
  <c r="K51" i="1"/>
  <c r="AB50" i="1"/>
  <c r="K50" i="1"/>
  <c r="AB49" i="1"/>
  <c r="K49" i="1"/>
  <c r="AB48" i="1"/>
  <c r="K48" i="1"/>
  <c r="AB47" i="1"/>
  <c r="K47" i="1"/>
  <c r="AB46" i="1"/>
  <c r="K46" i="1"/>
  <c r="AB45" i="1"/>
  <c r="K45" i="1"/>
  <c r="AB44" i="1"/>
  <c r="K44" i="1"/>
  <c r="AB43" i="1"/>
  <c r="K43" i="1"/>
  <c r="AB42" i="1"/>
  <c r="K42" i="1"/>
  <c r="AB41" i="1"/>
  <c r="K41" i="1"/>
  <c r="AB40" i="1"/>
  <c r="K40" i="1"/>
  <c r="AB39" i="1"/>
  <c r="K39" i="1"/>
  <c r="AB38" i="1"/>
  <c r="K38" i="1"/>
  <c r="AB37" i="1"/>
  <c r="K19" i="1"/>
  <c r="S83" i="1" s="1"/>
  <c r="AB19" i="1"/>
  <c r="K20" i="1"/>
  <c r="AB20" i="1"/>
  <c r="K21" i="1"/>
  <c r="AB21" i="1"/>
  <c r="K22" i="1"/>
  <c r="AB22" i="1"/>
  <c r="K23" i="1"/>
  <c r="AB23" i="1"/>
  <c r="K24" i="1"/>
  <c r="AB24" i="1"/>
  <c r="K25" i="1"/>
  <c r="AB25" i="1"/>
  <c r="K26" i="1"/>
  <c r="AB26" i="1"/>
  <c r="K27" i="1"/>
  <c r="AB27" i="1"/>
  <c r="K28" i="1"/>
  <c r="AB28" i="1"/>
  <c r="K29" i="1"/>
  <c r="AB29" i="1"/>
  <c r="K30" i="1"/>
  <c r="AB30" i="1"/>
  <c r="K31" i="1"/>
  <c r="AB31" i="1"/>
  <c r="K32" i="1"/>
  <c r="AB32" i="1"/>
  <c r="K33" i="1"/>
  <c r="AB33" i="1"/>
  <c r="K34" i="1"/>
  <c r="AB34" i="1"/>
  <c r="K35" i="1"/>
  <c r="AB35" i="1"/>
  <c r="K36" i="1"/>
  <c r="AB36" i="1"/>
  <c r="K37"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19" i="1"/>
  <c r="L20" i="1"/>
  <c r="AC20" i="1"/>
  <c r="L21" i="1"/>
  <c r="AC21" i="1"/>
  <c r="L22" i="1"/>
  <c r="AC22" i="1"/>
  <c r="L23" i="1"/>
  <c r="AC23" i="1"/>
  <c r="L24" i="1"/>
  <c r="AC24" i="1"/>
  <c r="L25" i="1"/>
  <c r="AC25" i="1"/>
  <c r="L26" i="1"/>
  <c r="AC26" i="1"/>
  <c r="L27" i="1"/>
  <c r="AC27" i="1"/>
  <c r="L28" i="1"/>
  <c r="AC28" i="1"/>
  <c r="L29" i="1"/>
  <c r="AC29" i="1"/>
  <c r="L30" i="1"/>
  <c r="AC30" i="1"/>
  <c r="L31" i="1"/>
  <c r="AC31" i="1"/>
  <c r="L32" i="1"/>
  <c r="AC32" i="1"/>
  <c r="L33" i="1"/>
  <c r="AC33" i="1"/>
  <c r="L34" i="1"/>
  <c r="AC34" i="1"/>
  <c r="L35" i="1"/>
  <c r="AC35" i="1"/>
  <c r="L36" i="1"/>
  <c r="AC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Oskars Baltais</author>
  </authors>
  <commentList>
    <comment ref="Y12" authorId="0" shapeId="0" xr:uid="{00000000-0006-0000-0000-000003000000}">
      <text>
        <r>
          <rPr>
            <b/>
            <sz val="8"/>
            <color indexed="81"/>
            <rFont val="Tahoma"/>
            <family val="2"/>
            <charset val="186"/>
          </rPr>
          <t xml:space="preserve">Pārvadājuma cena par 1 m3,  par kādu Pretendents apņemas sniegt pārvadājuma pakalpojumu pie kopējā reisa garuma 216--220 km un 1 krautuves (K=1). Viens reiss ietver kokmateriālu pārvadāšanu no pārvadāšanas uzdevumā norādītās darbu uzsākšanas vietas līdz krautuvei (tukšais brauciens) un no krautuves līdz piegādes vietai.
Cenu Pretendents nosaka, pieņemot, ka kravas apjoms ir 30 m3.
</t>
        </r>
        <r>
          <rPr>
            <b/>
            <sz val="9"/>
            <color indexed="81"/>
            <rFont val="Tahoma"/>
            <family val="2"/>
            <charset val="186"/>
          </rPr>
          <t xml:space="preserve">
</t>
        </r>
        <r>
          <rPr>
            <b/>
            <sz val="10"/>
            <color indexed="10"/>
            <rFont val="Tahoma"/>
            <family val="2"/>
            <charset val="186"/>
          </rPr>
          <t xml:space="preserve">Šī cena tiek izmantota finanšu piedāvājumu izvērtēšanā!
</t>
        </r>
        <r>
          <rPr>
            <sz val="8"/>
            <color indexed="81"/>
            <rFont val="Tahoma"/>
            <family val="2"/>
            <charset val="186"/>
          </rPr>
          <t>Faktiskā samaksa līguma izpildes laikā būs atkarīga no nobrauktā attāluma, krautuvju skaita, kravas apjoma.</t>
        </r>
      </text>
    </comment>
  </commentList>
</comments>
</file>

<file path=xl/sharedStrings.xml><?xml version="1.0" encoding="utf-8"?>
<sst xmlns="http://schemas.openxmlformats.org/spreadsheetml/2006/main" count="595" uniqueCount="194">
  <si>
    <t>EUR/m3</t>
  </si>
  <si>
    <t>Izmaksu līkne (cena uz km)</t>
  </si>
  <si>
    <t>Reisa</t>
  </si>
  <si>
    <r>
      <t xml:space="preserve">Pārvadājuma
</t>
    </r>
    <r>
      <rPr>
        <b/>
        <i/>
        <sz val="8"/>
        <color indexed="8"/>
        <rFont val="Arial"/>
        <family val="2"/>
        <charset val="186"/>
      </rPr>
      <t xml:space="preserve">(ja 1 krautuve) </t>
    </r>
    <r>
      <rPr>
        <b/>
        <i/>
        <sz val="9"/>
        <color indexed="8"/>
        <rFont val="Arial"/>
        <family val="2"/>
        <charset val="186"/>
      </rPr>
      <t xml:space="preserve">cena </t>
    </r>
    <r>
      <rPr>
        <b/>
        <sz val="9"/>
        <color indexed="8"/>
        <rFont val="Arial"/>
        <family val="2"/>
        <charset val="186"/>
      </rPr>
      <t>€</t>
    </r>
    <r>
      <rPr>
        <b/>
        <i/>
        <sz val="9"/>
        <color indexed="8"/>
        <rFont val="Arial"/>
        <family val="2"/>
        <charset val="186"/>
      </rPr>
      <t xml:space="preserve"> uz</t>
    </r>
  </si>
  <si>
    <r>
      <t>Līgumcena, €/km (C</t>
    </r>
    <r>
      <rPr>
        <b/>
        <i/>
        <vertAlign val="subscript"/>
        <sz val="10"/>
        <rFont val="Arial"/>
        <family val="2"/>
        <charset val="186"/>
      </rPr>
      <t>kmn</t>
    </r>
    <r>
      <rPr>
        <b/>
        <i/>
        <sz val="10"/>
        <rFont val="Arial"/>
        <family val="2"/>
        <charset val="186"/>
      </rPr>
      <t>), par nobraukto</t>
    </r>
  </si>
  <si>
    <t>Līgumcena par</t>
  </si>
  <si>
    <r>
      <t xml:space="preserve">Pārvadājuma  </t>
    </r>
    <r>
      <rPr>
        <b/>
        <i/>
        <sz val="8"/>
        <color indexed="8"/>
        <rFont val="Arial"/>
        <family val="2"/>
        <charset val="186"/>
      </rPr>
      <t xml:space="preserve">(ja 1 krautuve) </t>
    </r>
    <r>
      <rPr>
        <b/>
        <i/>
        <sz val="9"/>
        <color indexed="8"/>
        <rFont val="Arial"/>
        <family val="2"/>
        <charset val="186"/>
      </rPr>
      <t xml:space="preserve">cena </t>
    </r>
    <r>
      <rPr>
        <b/>
        <sz val="9"/>
        <color indexed="8"/>
        <rFont val="Arial"/>
        <family val="2"/>
        <charset val="186"/>
      </rPr>
      <t xml:space="preserve">€ </t>
    </r>
    <r>
      <rPr>
        <b/>
        <i/>
        <sz val="9"/>
        <color indexed="8"/>
        <rFont val="Arial"/>
        <family val="2"/>
        <charset val="186"/>
      </rPr>
      <t>uz</t>
    </r>
  </si>
  <si>
    <t>2.varianta koeficienti</t>
  </si>
  <si>
    <t>garums</t>
  </si>
  <si>
    <t>kopējo attālumu pie krautuvju (K) skaita</t>
  </si>
  <si>
    <t>pārvadāto apjomu</t>
  </si>
  <si>
    <t>km</t>
  </si>
  <si>
    <t>2K</t>
  </si>
  <si>
    <t>3K</t>
  </si>
  <si>
    <t>4K</t>
  </si>
  <si>
    <t>5K</t>
  </si>
  <si>
    <t>1 km</t>
  </si>
  <si>
    <r>
      <t>1 m</t>
    </r>
    <r>
      <rPr>
        <b/>
        <i/>
        <vertAlign val="superscript"/>
        <sz val="10"/>
        <color indexed="8"/>
        <rFont val="Arial"/>
        <family val="2"/>
        <charset val="186"/>
      </rPr>
      <t>3</t>
    </r>
  </si>
  <si>
    <t>K=1</t>
  </si>
  <si>
    <t>K=2</t>
  </si>
  <si>
    <t>K=3</t>
  </si>
  <si>
    <t>K=4</t>
  </si>
  <si>
    <t>K ≥ 5</t>
  </si>
  <si>
    <r>
      <t xml:space="preserve"> €/m</t>
    </r>
    <r>
      <rPr>
        <b/>
        <vertAlign val="superscript"/>
        <sz val="10"/>
        <rFont val="Arial"/>
        <family val="2"/>
        <charset val="186"/>
      </rPr>
      <t>3</t>
    </r>
    <r>
      <rPr>
        <b/>
        <sz val="10"/>
        <rFont val="Arial"/>
        <family val="2"/>
        <charset val="186"/>
      </rPr>
      <t xml:space="preserve"> (C</t>
    </r>
    <r>
      <rPr>
        <b/>
        <vertAlign val="subscript"/>
        <sz val="10"/>
        <rFont val="Arial"/>
        <family val="2"/>
        <charset val="186"/>
      </rPr>
      <t>m3n</t>
    </r>
    <r>
      <rPr>
        <b/>
        <sz val="10"/>
        <rFont val="Arial"/>
        <family val="2"/>
        <charset val="186"/>
      </rPr>
      <t>)</t>
    </r>
  </si>
  <si>
    <t>1--5</t>
  </si>
  <si>
    <t>301--305</t>
  </si>
  <si>
    <t>6--10</t>
  </si>
  <si>
    <t>306--310</t>
  </si>
  <si>
    <t>11--15</t>
  </si>
  <si>
    <t>311--315</t>
  </si>
  <si>
    <t>16--20</t>
  </si>
  <si>
    <t>316--320</t>
  </si>
  <si>
    <t>21--25</t>
  </si>
  <si>
    <t>321--325</t>
  </si>
  <si>
    <t>26--30</t>
  </si>
  <si>
    <t>326--330</t>
  </si>
  <si>
    <t>31--35</t>
  </si>
  <si>
    <t>331--335</t>
  </si>
  <si>
    <t>36--40</t>
  </si>
  <si>
    <t>336--340</t>
  </si>
  <si>
    <t>41--45</t>
  </si>
  <si>
    <t>341--345</t>
  </si>
  <si>
    <t>46--50</t>
  </si>
  <si>
    <t>346--350</t>
  </si>
  <si>
    <t>51--55</t>
  </si>
  <si>
    <t>351--355</t>
  </si>
  <si>
    <t>56--60</t>
  </si>
  <si>
    <t>356--360</t>
  </si>
  <si>
    <t>61--65</t>
  </si>
  <si>
    <t>361--365</t>
  </si>
  <si>
    <t>66--70</t>
  </si>
  <si>
    <t>366--370</t>
  </si>
  <si>
    <t>71--75</t>
  </si>
  <si>
    <t>371--375</t>
  </si>
  <si>
    <t>76--80</t>
  </si>
  <si>
    <t>376--380</t>
  </si>
  <si>
    <t>81--85</t>
  </si>
  <si>
    <t>381--385</t>
  </si>
  <si>
    <t>86--90</t>
  </si>
  <si>
    <t>386--390</t>
  </si>
  <si>
    <t>91--95</t>
  </si>
  <si>
    <t>391--395</t>
  </si>
  <si>
    <t>96--100</t>
  </si>
  <si>
    <t>396--400</t>
  </si>
  <si>
    <t>101--105</t>
  </si>
  <si>
    <t>401--405</t>
  </si>
  <si>
    <t>106--110</t>
  </si>
  <si>
    <t>406--410</t>
  </si>
  <si>
    <t>111--115</t>
  </si>
  <si>
    <t>411--415</t>
  </si>
  <si>
    <t>116--120</t>
  </si>
  <si>
    <t>416--420</t>
  </si>
  <si>
    <t>121--125</t>
  </si>
  <si>
    <t>421--425</t>
  </si>
  <si>
    <t>126--130</t>
  </si>
  <si>
    <t>426--430</t>
  </si>
  <si>
    <t>131--135</t>
  </si>
  <si>
    <t>431--435</t>
  </si>
  <si>
    <t>136--140</t>
  </si>
  <si>
    <t>436--440</t>
  </si>
  <si>
    <t>141--145</t>
  </si>
  <si>
    <t>441--445</t>
  </si>
  <si>
    <t>146--150</t>
  </si>
  <si>
    <t>446--450</t>
  </si>
  <si>
    <t>151--155</t>
  </si>
  <si>
    <t>451--455</t>
  </si>
  <si>
    <t>156--160</t>
  </si>
  <si>
    <t>456--460</t>
  </si>
  <si>
    <t>161--165</t>
  </si>
  <si>
    <t>461--465</t>
  </si>
  <si>
    <t>166--170</t>
  </si>
  <si>
    <t>466--470</t>
  </si>
  <si>
    <t>171--175</t>
  </si>
  <si>
    <t>471--475</t>
  </si>
  <si>
    <t>176--180</t>
  </si>
  <si>
    <t>476--480</t>
  </si>
  <si>
    <t>181--185</t>
  </si>
  <si>
    <t>481--485</t>
  </si>
  <si>
    <t>186--190</t>
  </si>
  <si>
    <t>486--490</t>
  </si>
  <si>
    <t>191--195</t>
  </si>
  <si>
    <t>491--495</t>
  </si>
  <si>
    <t>196--200</t>
  </si>
  <si>
    <t>496--500</t>
  </si>
  <si>
    <t>201--205</t>
  </si>
  <si>
    <t>501--505</t>
  </si>
  <si>
    <t>206--210</t>
  </si>
  <si>
    <t>506--510</t>
  </si>
  <si>
    <t>211--215</t>
  </si>
  <si>
    <t>511--515</t>
  </si>
  <si>
    <t>216--220</t>
  </si>
  <si>
    <t>516--520</t>
  </si>
  <si>
    <t>221--225</t>
  </si>
  <si>
    <t>521--525</t>
  </si>
  <si>
    <t>226--230</t>
  </si>
  <si>
    <t>526--530</t>
  </si>
  <si>
    <t>231--235</t>
  </si>
  <si>
    <t>531--535</t>
  </si>
  <si>
    <t>236--240</t>
  </si>
  <si>
    <t>536--540</t>
  </si>
  <si>
    <t>241--245</t>
  </si>
  <si>
    <t>541--545</t>
  </si>
  <si>
    <t>246--250</t>
  </si>
  <si>
    <t>546--550</t>
  </si>
  <si>
    <t>251--255</t>
  </si>
  <si>
    <t>551--555</t>
  </si>
  <si>
    <t>256--260</t>
  </si>
  <si>
    <t>556--560</t>
  </si>
  <si>
    <t>261--265</t>
  </si>
  <si>
    <t>561--565</t>
  </si>
  <si>
    <t>266--270</t>
  </si>
  <si>
    <t>566--570</t>
  </si>
  <si>
    <t>271--275</t>
  </si>
  <si>
    <t>571--575</t>
  </si>
  <si>
    <t>276--280</t>
  </si>
  <si>
    <t>576--580</t>
  </si>
  <si>
    <t>281--285</t>
  </si>
  <si>
    <t>581--585</t>
  </si>
  <si>
    <t>286--290</t>
  </si>
  <si>
    <t>586--590</t>
  </si>
  <si>
    <t>291--295</t>
  </si>
  <si>
    <t>591--595</t>
  </si>
  <si>
    <t>296--300</t>
  </si>
  <si>
    <t>596--600</t>
  </si>
  <si>
    <r>
      <t>Viena m</t>
    </r>
    <r>
      <rPr>
        <b/>
        <i/>
        <vertAlign val="superscript"/>
        <sz val="11"/>
        <color theme="1"/>
        <rFont val="Calibri"/>
        <family val="2"/>
        <charset val="186"/>
        <scheme val="minor"/>
      </rPr>
      <t xml:space="preserve">3 </t>
    </r>
    <r>
      <rPr>
        <b/>
        <i/>
        <sz val="11"/>
        <color theme="1"/>
        <rFont val="Calibri"/>
        <family val="2"/>
        <charset val="186"/>
        <scheme val="minor"/>
      </rPr>
      <t xml:space="preserve">šķirošanas cena, </t>
    </r>
    <r>
      <rPr>
        <b/>
        <sz val="11"/>
        <color theme="1"/>
        <rFont val="Calibri"/>
        <family val="2"/>
        <charset val="186"/>
        <scheme val="minor"/>
      </rPr>
      <t>€</t>
    </r>
    <r>
      <rPr>
        <b/>
        <i/>
        <sz val="11"/>
        <color theme="1"/>
        <rFont val="Calibri"/>
        <family val="2"/>
        <charset val="186"/>
        <scheme val="minor"/>
      </rPr>
      <t>/m</t>
    </r>
    <r>
      <rPr>
        <b/>
        <i/>
        <vertAlign val="superscript"/>
        <sz val="11"/>
        <color theme="1"/>
        <rFont val="Calibri"/>
        <family val="2"/>
        <charset val="186"/>
        <scheme val="minor"/>
      </rPr>
      <t>3</t>
    </r>
    <r>
      <rPr>
        <b/>
        <i/>
        <sz val="11"/>
        <color theme="1"/>
        <rFont val="Calibri"/>
        <family val="2"/>
        <charset val="186"/>
        <scheme val="minor"/>
      </rPr>
      <t>:</t>
    </r>
  </si>
  <si>
    <r>
      <t xml:space="preserve">Stundas izcenojuma cena, </t>
    </r>
    <r>
      <rPr>
        <b/>
        <sz val="11"/>
        <color theme="1"/>
        <rFont val="Calibri"/>
        <family val="2"/>
        <charset val="186"/>
        <scheme val="minor"/>
      </rPr>
      <t>€</t>
    </r>
    <r>
      <rPr>
        <b/>
        <i/>
        <sz val="11"/>
        <color theme="1"/>
        <rFont val="Calibri"/>
        <family val="2"/>
        <charset val="186"/>
        <scheme val="minor"/>
      </rPr>
      <t>/h:</t>
    </r>
  </si>
  <si>
    <t>Kravu pārvešana:</t>
  </si>
  <si>
    <r>
      <t xml:space="preserve">Cena par 1 nobraukto km, </t>
    </r>
    <r>
      <rPr>
        <b/>
        <sz val="11"/>
        <color theme="1"/>
        <rFont val="Calibri"/>
        <family val="2"/>
        <charset val="186"/>
        <scheme val="minor"/>
      </rPr>
      <t>€</t>
    </r>
    <r>
      <rPr>
        <b/>
        <i/>
        <sz val="11"/>
        <color theme="1"/>
        <rFont val="Calibri"/>
        <family val="2"/>
        <charset val="186"/>
        <scheme val="minor"/>
      </rPr>
      <t>/km:</t>
    </r>
  </si>
  <si>
    <r>
      <t xml:space="preserve">Cena par 1 nobraukto km, </t>
    </r>
    <r>
      <rPr>
        <b/>
        <sz val="11"/>
        <color rgb="FF000000"/>
        <rFont val="Calibri"/>
        <family val="2"/>
        <charset val="186"/>
        <scheme val="minor"/>
      </rPr>
      <t>€</t>
    </r>
    <r>
      <rPr>
        <b/>
        <i/>
        <sz val="11"/>
        <color rgb="FF000000"/>
        <rFont val="Calibri"/>
        <family val="2"/>
        <charset val="186"/>
        <scheme val="minor"/>
      </rPr>
      <t>/km:</t>
    </r>
  </si>
  <si>
    <r>
      <t>Cena par 1 pārvesto m</t>
    </r>
    <r>
      <rPr>
        <b/>
        <i/>
        <vertAlign val="superscript"/>
        <sz val="11"/>
        <color theme="1"/>
        <rFont val="Calibri"/>
        <family val="2"/>
        <charset val="186"/>
        <scheme val="minor"/>
      </rPr>
      <t>3</t>
    </r>
    <r>
      <rPr>
        <b/>
        <i/>
        <sz val="11"/>
        <color theme="1"/>
        <rFont val="Calibri"/>
        <family val="2"/>
        <charset val="186"/>
        <scheme val="minor"/>
      </rPr>
      <t xml:space="preserve">, </t>
    </r>
    <r>
      <rPr>
        <b/>
        <sz val="11"/>
        <color theme="1"/>
        <rFont val="Calibri"/>
        <family val="2"/>
        <charset val="186"/>
        <scheme val="minor"/>
      </rPr>
      <t>€</t>
    </r>
    <r>
      <rPr>
        <b/>
        <i/>
        <sz val="11"/>
        <color theme="1"/>
        <rFont val="Calibri"/>
        <family val="2"/>
        <charset val="186"/>
        <scheme val="minor"/>
      </rPr>
      <t>/m</t>
    </r>
    <r>
      <rPr>
        <b/>
        <i/>
        <vertAlign val="superscript"/>
        <sz val="11"/>
        <color theme="1"/>
        <rFont val="Calibri"/>
        <family val="2"/>
        <charset val="186"/>
        <scheme val="minor"/>
      </rPr>
      <t>3</t>
    </r>
    <r>
      <rPr>
        <b/>
        <i/>
        <sz val="11"/>
        <color theme="1"/>
        <rFont val="Calibri"/>
        <family val="2"/>
        <charset val="186"/>
        <scheme val="minor"/>
      </rPr>
      <t>:</t>
    </r>
  </si>
  <si>
    <t>3 gadi</t>
  </si>
  <si>
    <t>Vidējā krava, m3</t>
  </si>
  <si>
    <t>uz km, EUR/km</t>
  </si>
  <si>
    <t>1 gads</t>
  </si>
  <si>
    <t>Rietumlatvija</t>
  </si>
  <si>
    <t>Viduslatvija</t>
  </si>
  <si>
    <t>Austrumlatvija</t>
  </si>
  <si>
    <t>Ziemeļlatvija</t>
  </si>
  <si>
    <t>Ja izvēlējāties Austrumlatvijas reģionu, tad finanšu piedāvājumu iesniedziet kopā ar pakalpojumu izcenojumiem Austrumlatvijā (Excel lapa "Pakalpojumu izcenojumi (B)"!</t>
  </si>
  <si>
    <t>IZCENOJUMU VEIDLAPA</t>
  </si>
  <si>
    <t>Cena par fotofiksāciju, €/krava:</t>
  </si>
  <si>
    <r>
      <t>Iekraušanas citā kokvedēja sastāvā cena, €/m</t>
    </r>
    <r>
      <rPr>
        <b/>
        <i/>
        <vertAlign val="superscript"/>
        <sz val="11"/>
        <color theme="1"/>
        <rFont val="Calibri"/>
        <family val="2"/>
        <charset val="186"/>
        <scheme val="minor"/>
      </rPr>
      <t>3</t>
    </r>
    <r>
      <rPr>
        <b/>
        <i/>
        <sz val="11"/>
        <color theme="1"/>
        <rFont val="Calibri"/>
        <family val="2"/>
        <charset val="186"/>
        <scheme val="minor"/>
      </rPr>
      <t>:</t>
    </r>
  </si>
  <si>
    <t>Ūdensteču pagaidu šķērsojuma konstrukciju transportēšana:</t>
  </si>
  <si>
    <t>Kokmateriālu kravas apjoms:</t>
  </si>
  <si>
    <r>
      <t>K</t>
    </r>
    <r>
      <rPr>
        <vertAlign val="subscript"/>
        <sz val="14"/>
        <color theme="1"/>
        <rFont val="Calibri"/>
        <family val="2"/>
        <charset val="186"/>
        <scheme val="minor"/>
      </rPr>
      <t>kr</t>
    </r>
  </si>
  <si>
    <t>1 krautuve</t>
  </si>
  <si>
    <t>2 krautuves</t>
  </si>
  <si>
    <t>3 krautuves</t>
  </si>
  <si>
    <r>
      <t>A</t>
    </r>
    <r>
      <rPr>
        <vertAlign val="subscript"/>
        <sz val="14"/>
        <color theme="1"/>
        <rFont val="Calibri"/>
        <family val="2"/>
        <charset val="186"/>
        <scheme val="minor"/>
      </rPr>
      <t>n</t>
    </r>
  </si>
  <si>
    <t>Maksimālais reisa garums, km</t>
  </si>
  <si>
    <t>4 krautuves</t>
  </si>
  <si>
    <t>5 vai vairāk krautuves</t>
  </si>
  <si>
    <r>
      <t>K</t>
    </r>
    <r>
      <rPr>
        <vertAlign val="subscript"/>
        <sz val="14"/>
        <color theme="1"/>
        <rFont val="Calibri"/>
        <family val="2"/>
        <charset val="186"/>
        <scheme val="minor"/>
      </rPr>
      <t>m3kmn</t>
    </r>
  </si>
  <si>
    <r>
      <t>V</t>
    </r>
    <r>
      <rPr>
        <vertAlign val="subscript"/>
        <sz val="14"/>
        <color theme="1"/>
        <rFont val="Calibri"/>
        <family val="2"/>
        <charset val="186"/>
        <scheme val="minor"/>
      </rPr>
      <t>k</t>
    </r>
  </si>
  <si>
    <r>
      <t>K</t>
    </r>
    <r>
      <rPr>
        <vertAlign val="subscript"/>
        <sz val="14"/>
        <color theme="1"/>
        <rFont val="Calibri"/>
        <family val="2"/>
        <charset val="186"/>
        <scheme val="minor"/>
      </rPr>
      <t>kmi</t>
    </r>
  </si>
  <si>
    <t>Attāluma komponentes ietekmes daļa kopējā cenā</t>
  </si>
  <si>
    <t>Aizvestā apjoma komponentes ietekmes daļa kopējā cenā</t>
  </si>
  <si>
    <r>
      <t>(1-K</t>
    </r>
    <r>
      <rPr>
        <vertAlign val="subscript"/>
        <sz val="14"/>
        <color theme="1"/>
        <rFont val="Calibri"/>
        <family val="2"/>
        <charset val="186"/>
        <scheme val="minor"/>
      </rPr>
      <t>kmi</t>
    </r>
    <r>
      <rPr>
        <sz val="14"/>
        <color theme="1"/>
        <rFont val="Calibri"/>
        <family val="2"/>
        <charset val="186"/>
        <scheme val="minor"/>
      </rPr>
      <t>)</t>
    </r>
  </si>
  <si>
    <t>Izmaksu līkne</t>
  </si>
  <si>
    <t>Reisa garums, km</t>
  </si>
  <si>
    <t>Koeficients:</t>
  </si>
  <si>
    <t>Izcenojumu veidlapas aprēķinos (sadalījumā pa reisa garuma intervāliem) izmantotie koeficienti</t>
  </si>
  <si>
    <t>KOKMATERIĀLU PĀRVADĀJUMU PAKALPOJUMU APMAKSAS KALKULATORS</t>
  </si>
  <si>
    <t>Kravas apjoms vērtējamai cenai, m3</t>
  </si>
  <si>
    <t>Samaksa par aizvesto kravu pie maksimālā reisa garuma</t>
  </si>
  <si>
    <t xml:space="preserve"> attiecīgajā intervālā un pie krautuvju (K) skaita, EUR</t>
  </si>
  <si>
    <r>
      <t>intervālā un pie krautuvju (K) skaita, EUR/m</t>
    </r>
    <r>
      <rPr>
        <b/>
        <i/>
        <vertAlign val="superscript"/>
        <sz val="8"/>
        <rFont val="Arial"/>
        <family val="2"/>
        <charset val="186"/>
      </rPr>
      <t>3</t>
    </r>
  </si>
  <si>
    <r>
      <t>Vērtējamā cena pie kopējā reisa garuma 216-220 km, 1 krautuves, 30 m</t>
    </r>
    <r>
      <rPr>
        <b/>
        <vertAlign val="superscript"/>
        <sz val="12"/>
        <rFont val="Arial"/>
        <family val="2"/>
        <charset val="186"/>
      </rPr>
      <t>3</t>
    </r>
    <r>
      <rPr>
        <b/>
        <sz val="12"/>
        <rFont val="Arial"/>
        <family val="2"/>
        <charset val="186"/>
      </rPr>
      <t xml:space="preserve"> kravas:</t>
    </r>
  </si>
  <si>
    <r>
      <t>EUR/m</t>
    </r>
    <r>
      <rPr>
        <b/>
        <vertAlign val="superscript"/>
        <sz val="12"/>
        <color theme="1"/>
        <rFont val="Arial"/>
        <family val="2"/>
        <charset val="186"/>
      </rPr>
      <t>3</t>
    </r>
  </si>
  <si>
    <r>
      <t>m</t>
    </r>
    <r>
      <rPr>
        <b/>
        <vertAlign val="superscript"/>
        <sz val="12"/>
        <color theme="1"/>
        <rFont val="Arial"/>
        <family val="2"/>
        <charset val="186"/>
      </rPr>
      <t>3</t>
    </r>
  </si>
  <si>
    <r>
      <t>Cena par 1 m</t>
    </r>
    <r>
      <rPr>
        <b/>
        <i/>
        <vertAlign val="superscript"/>
        <sz val="8"/>
        <rFont val="Arial"/>
        <family val="2"/>
        <charset val="186"/>
      </rPr>
      <t>3</t>
    </r>
    <r>
      <rPr>
        <b/>
        <i/>
        <sz val="8"/>
        <rFont val="Arial"/>
        <family val="2"/>
        <charset val="186"/>
      </rPr>
      <t xml:space="preserve"> pie maksimālā reisa garuma attiecīgajā</t>
    </r>
  </si>
  <si>
    <t xml:space="preserve">Piezīme: summas eiro šajā kalkulatorā tiek rēķinātas pie maksimālā reisa garuma attiecīgajā intervālā. Piemēram, ja reisa garuma intervāls ir 46-50 km, </t>
  </si>
  <si>
    <t>izcenojumu veidlapa (lapa "Izcenojumu_veidlapa") un aprēķini jāveic manuāli.</t>
  </si>
  <si>
    <t>summas eiro kalkulatorā tiek aprēķinātas pie 50 km; lai aprēķinātu summas eiro pie reisa garuma 46, 47, 48 vai 49 km, jāizmanto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</si>
</sst>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
    <numFmt numFmtId="167" formatCode="0.000"/>
  </numFmts>
  <fonts count="56"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18"/>
      <color theme="1"/>
      <name val="Calibri"/>
      <family val="2"/>
      <charset val="186"/>
      <scheme val="minor"/>
    </font>
    <font>
      <b/>
      <sz val="12"/>
      <color theme="1"/>
      <name val="Arial"/>
      <family val="2"/>
      <charset val="186"/>
    </font>
    <font>
      <b/>
      <sz val="14"/>
      <color theme="1"/>
      <name val="Arial"/>
      <family val="2"/>
      <charset val="186"/>
    </font>
    <font>
      <sz val="10"/>
      <name val="Arial"/>
      <family val="2"/>
      <charset val="186"/>
    </font>
    <font>
      <b/>
      <i/>
      <sz val="10"/>
      <color indexed="8"/>
      <name val="Arial"/>
      <family val="2"/>
      <charset val="186"/>
    </font>
    <font>
      <b/>
      <i/>
      <sz val="10"/>
      <name val="Arial"/>
      <family val="2"/>
      <charset val="186"/>
    </font>
    <font>
      <b/>
      <sz val="11"/>
      <color theme="1"/>
      <name val="Arial"/>
      <family val="2"/>
      <charset val="186"/>
    </font>
    <font>
      <b/>
      <sz val="10.5"/>
      <color theme="1"/>
      <name val="Arial"/>
      <family val="2"/>
      <charset val="186"/>
    </font>
    <font>
      <b/>
      <sz val="10"/>
      <name val="Arial"/>
      <family val="2"/>
      <charset val="186"/>
    </font>
    <font>
      <b/>
      <sz val="14"/>
      <name val="Arial"/>
      <family val="2"/>
      <charset val="186"/>
    </font>
    <font>
      <b/>
      <sz val="11"/>
      <name val="Arial"/>
      <family val="2"/>
      <charset val="186"/>
    </font>
    <font>
      <b/>
      <sz val="15"/>
      <color theme="1"/>
      <name val="Arial"/>
      <family val="2"/>
      <charset val="186"/>
    </font>
    <font>
      <b/>
      <i/>
      <sz val="8"/>
      <color indexed="8"/>
      <name val="Arial"/>
      <family val="2"/>
      <charset val="186"/>
    </font>
    <font>
      <b/>
      <i/>
      <sz val="10"/>
      <color indexed="9"/>
      <name val="Arial"/>
      <family val="2"/>
      <charset val="186"/>
    </font>
    <font>
      <b/>
      <i/>
      <sz val="10"/>
      <color rgb="FFFF0000"/>
      <name val="Arial"/>
      <family val="2"/>
      <charset val="186"/>
    </font>
    <font>
      <b/>
      <i/>
      <sz val="10"/>
      <color theme="1"/>
      <name val="Arial"/>
      <family val="2"/>
      <charset val="186"/>
    </font>
    <font>
      <b/>
      <i/>
      <sz val="9"/>
      <color indexed="8"/>
      <name val="Arial"/>
      <family val="2"/>
      <charset val="186"/>
    </font>
    <font>
      <b/>
      <sz val="9"/>
      <color indexed="8"/>
      <name val="Arial"/>
      <family val="2"/>
      <charset val="186"/>
    </font>
    <font>
      <b/>
      <i/>
      <vertAlign val="subscript"/>
      <sz val="10"/>
      <name val="Arial"/>
      <family val="2"/>
      <charset val="186"/>
    </font>
    <font>
      <b/>
      <i/>
      <vertAlign val="superscript"/>
      <sz val="10"/>
      <color indexed="8"/>
      <name val="Arial"/>
      <family val="2"/>
      <charset val="186"/>
    </font>
    <font>
      <b/>
      <vertAlign val="superscript"/>
      <sz val="10"/>
      <name val="Arial"/>
      <family val="2"/>
      <charset val="186"/>
    </font>
    <font>
      <b/>
      <vertAlign val="subscript"/>
      <sz val="10"/>
      <name val="Arial"/>
      <family val="2"/>
      <charset val="186"/>
    </font>
    <font>
      <b/>
      <sz val="10"/>
      <color indexed="9"/>
      <name val="Arial"/>
      <family val="2"/>
      <charset val="186"/>
    </font>
    <font>
      <i/>
      <sz val="11"/>
      <color theme="1"/>
      <name val="Calibri"/>
      <family val="2"/>
      <charset val="186"/>
      <scheme val="minor"/>
    </font>
    <font>
      <sz val="11"/>
      <name val="Calibri"/>
      <family val="2"/>
      <charset val="186"/>
      <scheme val="minor"/>
    </font>
    <font>
      <b/>
      <sz val="11"/>
      <name val="Calibri"/>
      <family val="2"/>
      <charset val="186"/>
      <scheme val="minor"/>
    </font>
    <font>
      <b/>
      <i/>
      <sz val="8"/>
      <color theme="1"/>
      <name val="Arial"/>
      <family val="2"/>
      <charset val="186"/>
    </font>
    <font>
      <b/>
      <i/>
      <sz val="11"/>
      <color theme="1"/>
      <name val="Calibri"/>
      <family val="2"/>
      <charset val="186"/>
      <scheme val="minor"/>
    </font>
    <font>
      <b/>
      <i/>
      <vertAlign val="superscript"/>
      <sz val="11"/>
      <color theme="1"/>
      <name val="Calibri"/>
      <family val="2"/>
      <charset val="186"/>
      <scheme val="minor"/>
    </font>
    <font>
      <b/>
      <i/>
      <sz val="12"/>
      <color theme="1"/>
      <name val="Calibri"/>
      <family val="2"/>
      <charset val="186"/>
      <scheme val="minor"/>
    </font>
    <font>
      <b/>
      <i/>
      <sz val="12"/>
      <color rgb="FF000000"/>
      <name val="Calibri"/>
      <family val="2"/>
      <charset val="186"/>
      <scheme val="minor"/>
    </font>
    <font>
      <b/>
      <i/>
      <sz val="11"/>
      <color rgb="FF000000"/>
      <name val="Calibri"/>
      <family val="2"/>
      <charset val="186"/>
      <scheme val="minor"/>
    </font>
    <font>
      <b/>
      <sz val="11"/>
      <color rgb="FF000000"/>
      <name val="Calibri"/>
      <family val="2"/>
      <charset val="186"/>
      <scheme val="minor"/>
    </font>
    <font>
      <i/>
      <sz val="10"/>
      <color theme="1"/>
      <name val="Calibri"/>
      <family val="2"/>
      <charset val="186"/>
      <scheme val="minor"/>
    </font>
    <font>
      <sz val="10"/>
      <color theme="1"/>
      <name val="Times New Roman"/>
      <family val="1"/>
      <charset val="186"/>
    </font>
    <font>
      <sz val="10"/>
      <color theme="1"/>
      <name val="Calibri"/>
      <family val="2"/>
      <charset val="186"/>
      <scheme val="minor"/>
    </font>
    <font>
      <sz val="8"/>
      <color indexed="81"/>
      <name val="Tahoma"/>
      <family val="2"/>
      <charset val="186"/>
    </font>
    <font>
      <b/>
      <sz val="8"/>
      <color indexed="81"/>
      <name val="Tahoma"/>
      <family val="2"/>
      <charset val="186"/>
    </font>
    <font>
      <b/>
      <sz val="12"/>
      <name val="Arial"/>
      <family val="2"/>
      <charset val="186"/>
    </font>
    <font>
      <b/>
      <sz val="10"/>
      <color indexed="10"/>
      <name val="Tahoma"/>
      <family val="2"/>
      <charset val="186"/>
    </font>
    <font>
      <b/>
      <sz val="9"/>
      <color indexed="81"/>
      <name val="Tahoma"/>
      <family val="2"/>
      <charset val="186"/>
    </font>
    <font>
      <b/>
      <sz val="9"/>
      <color rgb="FFFF0000"/>
      <name val="Calibri"/>
      <family val="2"/>
      <charset val="186"/>
      <scheme val="minor"/>
    </font>
    <font>
      <i/>
      <sz val="8"/>
      <color theme="1"/>
      <name val="Calibri"/>
      <family val="2"/>
      <charset val="186"/>
      <scheme val="minor"/>
    </font>
    <font>
      <b/>
      <sz val="16"/>
      <color theme="1"/>
      <name val="Calibri"/>
      <family val="2"/>
      <charset val="186"/>
      <scheme val="minor"/>
    </font>
    <font>
      <sz val="14"/>
      <color theme="1"/>
      <name val="Calibri"/>
      <family val="2"/>
      <charset val="186"/>
      <scheme val="minor"/>
    </font>
    <font>
      <vertAlign val="subscript"/>
      <sz val="14"/>
      <color theme="1"/>
      <name val="Calibri"/>
      <family val="2"/>
      <charset val="186"/>
      <scheme val="minor"/>
    </font>
    <font>
      <b/>
      <i/>
      <sz val="9"/>
      <name val="Arial"/>
      <family val="2"/>
      <charset val="186"/>
    </font>
    <font>
      <b/>
      <i/>
      <sz val="9"/>
      <color theme="1"/>
      <name val="Arial"/>
      <family val="2"/>
      <charset val="186"/>
    </font>
    <font>
      <b/>
      <i/>
      <sz val="8"/>
      <name val="Arial"/>
      <family val="2"/>
      <charset val="186"/>
    </font>
    <font>
      <b/>
      <i/>
      <vertAlign val="superscript"/>
      <sz val="8"/>
      <name val="Arial"/>
      <family val="2"/>
      <charset val="186"/>
    </font>
    <font>
      <b/>
      <vertAlign val="superscript"/>
      <sz val="12"/>
      <name val="Arial"/>
      <family val="2"/>
      <charset val="186"/>
    </font>
    <font>
      <b/>
      <vertAlign val="superscript"/>
      <sz val="12"/>
      <color theme="1"/>
      <name val="Arial"/>
      <family val="2"/>
      <charset val="186"/>
    </font>
    <font>
      <i/>
      <sz val="9"/>
      <color theme="1"/>
      <name val="Calibri"/>
      <family val="2"/>
      <charset val="186"/>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AA"/>
        <bgColor indexed="64"/>
      </patternFill>
    </fill>
    <fill>
      <patternFill patternType="solid">
        <fgColor theme="5" tint="0.79998168889431442"/>
        <bgColor indexed="64"/>
      </patternFill>
    </fill>
    <fill>
      <patternFill patternType="solid">
        <fgColor theme="6" tint="0.59999389629810485"/>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bottom/>
      <diagonal/>
    </border>
    <border>
      <left style="double">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239">
    <xf numFmtId="0" fontId="0" fillId="0" borderId="0" xfId="0"/>
    <xf numFmtId="0" fontId="0" fillId="2" borderId="0" xfId="0" applyFill="1"/>
    <xf numFmtId="0" fontId="2" fillId="2" borderId="0" xfId="0" applyFont="1" applyFill="1"/>
    <xf numFmtId="0" fontId="2" fillId="0" borderId="0" xfId="0" applyFont="1"/>
    <xf numFmtId="0" fontId="4" fillId="2" borderId="0" xfId="0" applyFont="1" applyFill="1"/>
    <xf numFmtId="0" fontId="7" fillId="2" borderId="0" xfId="1" applyFont="1" applyFill="1" applyAlignment="1" applyProtection="1">
      <alignment horizontal="right"/>
      <protection hidden="1"/>
    </xf>
    <xf numFmtId="0" fontId="8" fillId="2" borderId="0" xfId="1" applyFont="1" applyFill="1" applyAlignment="1" applyProtection="1">
      <alignment horizontal="left"/>
      <protection hidden="1"/>
    </xf>
    <xf numFmtId="2" fontId="0" fillId="0" borderId="0" xfId="0" applyNumberFormat="1"/>
    <xf numFmtId="0" fontId="8" fillId="2" borderId="0" xfId="1" applyFont="1" applyFill="1" applyAlignment="1" applyProtection="1">
      <alignment horizontal="right"/>
      <protection hidden="1"/>
    </xf>
    <xf numFmtId="2" fontId="2" fillId="2" borderId="0" xfId="0" applyNumberFormat="1" applyFont="1" applyFill="1"/>
    <xf numFmtId="0" fontId="9" fillId="2" borderId="0" xfId="0" applyFont="1" applyFill="1"/>
    <xf numFmtId="0" fontId="10" fillId="2" borderId="0" xfId="0" applyFont="1" applyFill="1" applyAlignment="1">
      <alignment horizontal="right"/>
    </xf>
    <xf numFmtId="0" fontId="11" fillId="2" borderId="0" xfId="1" applyFont="1" applyFill="1" applyAlignment="1" applyProtection="1">
      <alignment horizontal="right"/>
      <protection hidden="1"/>
    </xf>
    <xf numFmtId="0" fontId="12" fillId="2" borderId="0" xfId="1" applyFont="1" applyFill="1" applyAlignment="1" applyProtection="1">
      <alignment horizontal="right"/>
      <protection hidden="1"/>
    </xf>
    <xf numFmtId="0" fontId="13" fillId="2" borderId="0" xfId="1" applyFont="1" applyFill="1" applyAlignment="1" applyProtection="1">
      <alignment horizontal="right"/>
      <protection hidden="1"/>
    </xf>
    <xf numFmtId="0" fontId="11" fillId="0" borderId="0" xfId="1" applyFont="1" applyAlignment="1" applyProtection="1">
      <alignment horizontal="right"/>
      <protection hidden="1"/>
    </xf>
    <xf numFmtId="0" fontId="4" fillId="0" borderId="0" xfId="0" applyFont="1"/>
    <xf numFmtId="0" fontId="8" fillId="0" borderId="0" xfId="1" applyFont="1" applyAlignment="1" applyProtection="1">
      <alignment horizontal="right"/>
      <protection hidden="1"/>
    </xf>
    <xf numFmtId="2" fontId="2" fillId="0" borderId="0" xfId="0" applyNumberFormat="1" applyFont="1"/>
    <xf numFmtId="9" fontId="2" fillId="0" borderId="0" xfId="0" applyNumberFormat="1" applyFont="1"/>
    <xf numFmtId="9" fontId="2" fillId="2" borderId="0" xfId="0" applyNumberFormat="1" applyFont="1" applyFill="1"/>
    <xf numFmtId="0" fontId="16" fillId="0" borderId="0" xfId="1" applyFont="1" applyAlignment="1" applyProtection="1">
      <alignment horizontal="left"/>
      <protection hidden="1"/>
    </xf>
    <xf numFmtId="0" fontId="16" fillId="0" borderId="0" xfId="1" applyFont="1" applyAlignment="1" applyProtection="1">
      <alignment horizontal="center"/>
      <protection hidden="1"/>
    </xf>
    <xf numFmtId="0" fontId="17" fillId="0" borderId="0" xfId="1" applyFont="1" applyAlignment="1" applyProtection="1">
      <alignment horizontal="left"/>
      <protection hidden="1"/>
    </xf>
    <xf numFmtId="0" fontId="17" fillId="0" borderId="0" xfId="1" applyFont="1" applyAlignment="1" applyProtection="1">
      <alignment horizontal="center"/>
      <protection hidden="1"/>
    </xf>
    <xf numFmtId="0" fontId="17" fillId="2" borderId="0" xfId="1" applyFont="1" applyFill="1" applyAlignment="1" applyProtection="1">
      <alignment horizontal="center"/>
      <protection hidden="1"/>
    </xf>
    <xf numFmtId="0" fontId="8" fillId="0" borderId="0" xfId="1" applyFont="1" applyAlignment="1" applyProtection="1">
      <alignment horizontal="center"/>
      <protection hidden="1"/>
    </xf>
    <xf numFmtId="0" fontId="18" fillId="2" borderId="3" xfId="0" applyFont="1" applyFill="1" applyBorder="1" applyAlignment="1">
      <alignment horizontal="center"/>
    </xf>
    <xf numFmtId="0" fontId="8" fillId="0" borderId="7" xfId="1" applyFont="1" applyBorder="1" applyAlignment="1" applyProtection="1">
      <alignment horizontal="center"/>
      <protection hidden="1"/>
    </xf>
    <xf numFmtId="0" fontId="8" fillId="7" borderId="8" xfId="1" applyFont="1" applyFill="1" applyBorder="1" applyAlignment="1" applyProtection="1">
      <alignment horizontal="center"/>
      <protection hidden="1"/>
    </xf>
    <xf numFmtId="0" fontId="16" fillId="0" borderId="9" xfId="1" applyFont="1" applyBorder="1" applyAlignment="1" applyProtection="1">
      <alignment horizontal="center"/>
      <protection hidden="1"/>
    </xf>
    <xf numFmtId="0" fontId="16" fillId="2" borderId="0" xfId="1" applyFont="1" applyFill="1" applyAlignment="1" applyProtection="1">
      <alignment horizontal="center"/>
      <protection hidden="1"/>
    </xf>
    <xf numFmtId="0" fontId="16" fillId="2" borderId="9" xfId="1" applyFont="1" applyFill="1" applyBorder="1" applyAlignment="1" applyProtection="1">
      <alignment horizontal="left"/>
      <protection hidden="1"/>
    </xf>
    <xf numFmtId="0" fontId="16" fillId="2" borderId="0" xfId="1" applyFont="1" applyFill="1" applyAlignment="1" applyProtection="1">
      <alignment horizontal="left"/>
      <protection hidden="1"/>
    </xf>
    <xf numFmtId="0" fontId="8" fillId="0" borderId="0" xfId="1" applyFont="1" applyAlignment="1" applyProtection="1">
      <alignment horizontal="left"/>
      <protection hidden="1"/>
    </xf>
    <xf numFmtId="0" fontId="18" fillId="2" borderId="10" xfId="0" applyFont="1" applyFill="1" applyBorder="1" applyAlignment="1">
      <alignment horizontal="center"/>
    </xf>
    <xf numFmtId="0" fontId="8" fillId="0" borderId="15" xfId="1" applyFont="1" applyBorder="1" applyAlignment="1" applyProtection="1">
      <alignment horizontal="center" wrapText="1"/>
      <protection hidden="1"/>
    </xf>
    <xf numFmtId="0" fontId="8" fillId="7" borderId="16" xfId="1" applyFont="1" applyFill="1" applyBorder="1" applyAlignment="1" applyProtection="1">
      <alignment horizontal="center"/>
      <protection hidden="1"/>
    </xf>
    <xf numFmtId="0" fontId="16" fillId="2" borderId="0" xfId="1" applyFont="1" applyFill="1" applyAlignment="1" applyProtection="1">
      <alignment horizontal="center" wrapText="1"/>
      <protection hidden="1"/>
    </xf>
    <xf numFmtId="0" fontId="16" fillId="0" borderId="0" xfId="1" applyFont="1" applyAlignment="1" applyProtection="1">
      <alignment horizontal="center" wrapText="1"/>
      <protection hidden="1"/>
    </xf>
    <xf numFmtId="0" fontId="7" fillId="5" borderId="10" xfId="1" applyFont="1" applyFill="1" applyBorder="1" applyAlignment="1" applyProtection="1">
      <alignment horizontal="center" wrapText="1"/>
      <protection hidden="1"/>
    </xf>
    <xf numFmtId="0" fontId="7" fillId="5" borderId="16" xfId="1" applyFont="1" applyFill="1" applyBorder="1" applyAlignment="1" applyProtection="1">
      <alignment horizontal="center" wrapText="1"/>
      <protection hidden="1"/>
    </xf>
    <xf numFmtId="0" fontId="11" fillId="6" borderId="18" xfId="1" applyFont="1" applyFill="1" applyBorder="1" applyAlignment="1" applyProtection="1">
      <alignment horizontal="center"/>
      <protection hidden="1"/>
    </xf>
    <xf numFmtId="0" fontId="11" fillId="6" borderId="19" xfId="1" applyFont="1" applyFill="1" applyBorder="1" applyAlignment="1" applyProtection="1">
      <alignment horizontal="center"/>
      <protection hidden="1"/>
    </xf>
    <xf numFmtId="0" fontId="11" fillId="6" borderId="20" xfId="1" applyFont="1" applyFill="1" applyBorder="1" applyAlignment="1" applyProtection="1">
      <alignment horizontal="center"/>
      <protection hidden="1"/>
    </xf>
    <xf numFmtId="0" fontId="11" fillId="7" borderId="21" xfId="1" applyFont="1" applyFill="1" applyBorder="1" applyAlignment="1" applyProtection="1">
      <alignment horizontal="center"/>
      <protection hidden="1"/>
    </xf>
    <xf numFmtId="0" fontId="25" fillId="0" borderId="9" xfId="1" applyFont="1" applyBorder="1" applyAlignment="1" applyProtection="1">
      <alignment horizontal="center"/>
      <protection hidden="1"/>
    </xf>
    <xf numFmtId="0" fontId="25" fillId="0" borderId="0" xfId="1" applyFont="1" applyAlignment="1" applyProtection="1">
      <alignment horizontal="center"/>
      <protection hidden="1"/>
    </xf>
    <xf numFmtId="0" fontId="0" fillId="2" borderId="0" xfId="0" applyFill="1" applyAlignment="1">
      <alignment horizontal="center" wrapText="1"/>
    </xf>
    <xf numFmtId="0" fontId="0" fillId="0" borderId="0" xfId="0" applyAlignment="1">
      <alignment horizontal="center" wrapText="1"/>
    </xf>
    <xf numFmtId="0" fontId="25" fillId="2" borderId="9" xfId="1" applyFont="1" applyFill="1" applyBorder="1" applyAlignment="1" applyProtection="1">
      <alignment horizontal="center"/>
      <protection hidden="1"/>
    </xf>
    <xf numFmtId="0" fontId="25" fillId="2" borderId="0" xfId="1" applyFont="1" applyFill="1" applyAlignment="1" applyProtection="1">
      <alignment horizontal="center"/>
      <protection hidden="1"/>
    </xf>
    <xf numFmtId="2" fontId="2" fillId="0" borderId="22" xfId="0" applyNumberFormat="1" applyFont="1" applyBorder="1" applyAlignment="1">
      <alignment horizontal="center"/>
    </xf>
    <xf numFmtId="164" fontId="0" fillId="0" borderId="0" xfId="0" applyNumberFormat="1"/>
    <xf numFmtId="2" fontId="26" fillId="5" borderId="10" xfId="0" applyNumberFormat="1" applyFont="1" applyFill="1" applyBorder="1"/>
    <xf numFmtId="2" fontId="26" fillId="5" borderId="11" xfId="0" applyNumberFormat="1" applyFont="1" applyFill="1" applyBorder="1"/>
    <xf numFmtId="2" fontId="0" fillId="0" borderId="23" xfId="0" applyNumberFormat="1" applyBorder="1"/>
    <xf numFmtId="2" fontId="0" fillId="0" borderId="11" xfId="0" applyNumberFormat="1" applyBorder="1"/>
    <xf numFmtId="2" fontId="2" fillId="0" borderId="15" xfId="0" applyNumberFormat="1" applyFont="1" applyBorder="1"/>
    <xf numFmtId="2" fontId="27" fillId="0" borderId="16" xfId="0" applyNumberFormat="1" applyFont="1" applyBorder="1" applyAlignment="1">
      <alignment horizontal="center"/>
    </xf>
    <xf numFmtId="2" fontId="0" fillId="0" borderId="9" xfId="0" applyNumberFormat="1" applyBorder="1"/>
    <xf numFmtId="2" fontId="0" fillId="2" borderId="0" xfId="0" applyNumberFormat="1" applyFill="1"/>
    <xf numFmtId="0" fontId="2" fillId="0" borderId="22" xfId="0" applyFont="1" applyBorder="1" applyAlignment="1">
      <alignment horizontal="center"/>
    </xf>
    <xf numFmtId="165" fontId="0" fillId="0" borderId="0" xfId="0" applyNumberFormat="1"/>
    <xf numFmtId="2" fontId="0" fillId="0" borderId="24" xfId="0" applyNumberFormat="1" applyBorder="1"/>
    <xf numFmtId="2" fontId="0" fillId="0" borderId="25" xfId="0" applyNumberFormat="1" applyBorder="1"/>
    <xf numFmtId="2" fontId="1" fillId="0" borderId="15" xfId="0" applyNumberFormat="1" applyFont="1" applyBorder="1"/>
    <xf numFmtId="2" fontId="27" fillId="0" borderId="26" xfId="0" applyNumberFormat="1" applyFont="1" applyBorder="1" applyAlignment="1">
      <alignment horizontal="center"/>
    </xf>
    <xf numFmtId="2" fontId="0" fillId="2" borderId="9" xfId="0" applyNumberFormat="1" applyFill="1" applyBorder="1"/>
    <xf numFmtId="2" fontId="26" fillId="5" borderId="22" xfId="0" applyNumberFormat="1" applyFont="1" applyFill="1" applyBorder="1"/>
    <xf numFmtId="2" fontId="26" fillId="5" borderId="25" xfId="0" applyNumberFormat="1" applyFont="1" applyFill="1" applyBorder="1"/>
    <xf numFmtId="2" fontId="0" fillId="0" borderId="26" xfId="0" applyNumberFormat="1" applyBorder="1" applyAlignment="1">
      <alignment horizontal="center"/>
    </xf>
    <xf numFmtId="2" fontId="0" fillId="0" borderId="22" xfId="0" applyNumberFormat="1" applyBorder="1"/>
    <xf numFmtId="2" fontId="0" fillId="0" borderId="15" xfId="0" applyNumberFormat="1" applyBorder="1"/>
    <xf numFmtId="0" fontId="28" fillId="0" borderId="22" xfId="0" applyFont="1" applyBorder="1" applyAlignment="1">
      <alignment horizontal="center"/>
    </xf>
    <xf numFmtId="0" fontId="0" fillId="3" borderId="0" xfId="0" applyFill="1"/>
    <xf numFmtId="2" fontId="0" fillId="0" borderId="18" xfId="0" applyNumberFormat="1" applyBorder="1"/>
    <xf numFmtId="2" fontId="0" fillId="0" borderId="19" xfId="0" applyNumberFormat="1" applyBorder="1"/>
    <xf numFmtId="2" fontId="0" fillId="0" borderId="20" xfId="0" applyNumberFormat="1" applyBorder="1"/>
    <xf numFmtId="2" fontId="2" fillId="0" borderId="27" xfId="0" applyNumberFormat="1" applyFont="1" applyBorder="1"/>
    <xf numFmtId="2" fontId="0" fillId="0" borderId="21" xfId="0" applyNumberFormat="1" applyBorder="1" applyAlignment="1">
      <alignment horizontal="center"/>
    </xf>
    <xf numFmtId="2" fontId="0" fillId="0" borderId="28" xfId="0" applyNumberFormat="1" applyBorder="1"/>
    <xf numFmtId="2" fontId="0" fillId="0" borderId="27" xfId="0" applyNumberFormat="1" applyBorder="1"/>
    <xf numFmtId="0" fontId="2" fillId="2" borderId="0" xfId="0" applyFont="1" applyFill="1" applyAlignment="1">
      <alignment horizontal="center"/>
    </xf>
    <xf numFmtId="2" fontId="27" fillId="2" borderId="0" xfId="0" applyNumberFormat="1" applyFont="1" applyFill="1"/>
    <xf numFmtId="0" fontId="29" fillId="2" borderId="0" xfId="0" applyFont="1" applyFill="1" applyAlignment="1">
      <alignment vertical="center"/>
    </xf>
    <xf numFmtId="0" fontId="30" fillId="2" borderId="0" xfId="0" applyFont="1" applyFill="1" applyAlignment="1">
      <alignment vertical="center"/>
    </xf>
    <xf numFmtId="0" fontId="30" fillId="2" borderId="0" xfId="0" applyFont="1" applyFill="1" applyAlignment="1">
      <alignment horizontal="right" vertical="center"/>
    </xf>
    <xf numFmtId="2" fontId="30" fillId="2" borderId="29" xfId="0" applyNumberFormat="1" applyFont="1" applyFill="1" applyBorder="1" applyAlignment="1">
      <alignment horizontal="center" vertical="center"/>
    </xf>
    <xf numFmtId="0" fontId="30" fillId="2" borderId="0" xfId="0" applyFont="1" applyFill="1" applyAlignment="1">
      <alignment horizontal="left" vertical="center"/>
    </xf>
    <xf numFmtId="0" fontId="30" fillId="2" borderId="0" xfId="0" applyFont="1" applyFill="1" applyAlignment="1">
      <alignment horizontal="center" vertical="center"/>
    </xf>
    <xf numFmtId="0" fontId="0" fillId="2" borderId="0" xfId="0" applyFill="1" applyAlignment="1">
      <alignment horizontal="right"/>
    </xf>
    <xf numFmtId="0" fontId="32" fillId="2" borderId="0" xfId="0" applyFont="1" applyFill="1" applyAlignment="1">
      <alignment horizontal="left" vertical="center"/>
    </xf>
    <xf numFmtId="0" fontId="0" fillId="2" borderId="0" xfId="0" applyFill="1" applyAlignment="1">
      <alignment vertical="center" wrapText="1"/>
    </xf>
    <xf numFmtId="0" fontId="2" fillId="2" borderId="0" xfId="0" applyFont="1" applyFill="1" applyAlignment="1">
      <alignment vertical="center" wrapText="1"/>
    </xf>
    <xf numFmtId="0" fontId="32" fillId="2" borderId="0" xfId="0" applyFont="1" applyFill="1" applyAlignment="1">
      <alignment horizontal="right" vertical="center"/>
    </xf>
    <xf numFmtId="0" fontId="33" fillId="2" borderId="0" xfId="0" applyFont="1" applyFill="1" applyAlignment="1">
      <alignment horizontal="left" vertical="top"/>
    </xf>
    <xf numFmtId="0" fontId="29" fillId="2" borderId="0" xfId="0" applyFont="1" applyFill="1" applyAlignment="1">
      <alignment horizontal="center" vertical="center"/>
    </xf>
    <xf numFmtId="0" fontId="30" fillId="2" borderId="0" xfId="0" applyFont="1" applyFill="1" applyAlignment="1">
      <alignment horizontal="center" vertical="center" wrapText="1"/>
    </xf>
    <xf numFmtId="0" fontId="30" fillId="2" borderId="32" xfId="0" applyFont="1" applyFill="1" applyBorder="1" applyAlignment="1">
      <alignment horizontal="center" vertical="center" wrapText="1"/>
    </xf>
    <xf numFmtId="2" fontId="30" fillId="2" borderId="0" xfId="0" applyNumberFormat="1" applyFont="1" applyFill="1" applyAlignment="1">
      <alignment vertical="center"/>
    </xf>
    <xf numFmtId="0" fontId="34" fillId="2" borderId="0" xfId="0" applyFont="1" applyFill="1" applyAlignment="1">
      <alignment vertical="center"/>
    </xf>
    <xf numFmtId="2" fontId="30" fillId="2" borderId="0" xfId="0" applyNumberFormat="1" applyFont="1" applyFill="1" applyAlignment="1">
      <alignment horizontal="center" vertical="center"/>
    </xf>
    <xf numFmtId="2" fontId="18" fillId="2" borderId="0" xfId="0" applyNumberFormat="1" applyFont="1" applyFill="1" applyAlignment="1">
      <alignment horizontal="center" vertical="center"/>
    </xf>
    <xf numFmtId="2" fontId="18" fillId="0" borderId="0" xfId="0" applyNumberFormat="1" applyFont="1" applyAlignment="1">
      <alignment horizontal="center" vertical="center"/>
    </xf>
    <xf numFmtId="2" fontId="36" fillId="0" borderId="0" xfId="0" applyNumberFormat="1" applyFont="1" applyAlignment="1">
      <alignment vertical="center"/>
    </xf>
    <xf numFmtId="0" fontId="37" fillId="2" borderId="0" xfId="0" applyFont="1" applyFill="1" applyAlignment="1">
      <alignment vertical="center"/>
    </xf>
    <xf numFmtId="0" fontId="0" fillId="2" borderId="0" xfId="0" applyFill="1" applyAlignment="1">
      <alignment vertical="center"/>
    </xf>
    <xf numFmtId="0" fontId="37" fillId="0" borderId="0" xfId="0" applyFont="1" applyAlignment="1">
      <alignment vertical="center"/>
    </xf>
    <xf numFmtId="2" fontId="38" fillId="0" borderId="0" xfId="0" applyNumberFormat="1" applyFont="1" applyAlignment="1">
      <alignment vertical="center"/>
    </xf>
    <xf numFmtId="166" fontId="0" fillId="0" borderId="0" xfId="0" applyNumberFormat="1"/>
    <xf numFmtId="0" fontId="2" fillId="0" borderId="0" xfId="0" applyFont="1" applyAlignment="1">
      <alignment horizontal="left"/>
    </xf>
    <xf numFmtId="2" fontId="8" fillId="0" borderId="0" xfId="1" applyNumberFormat="1" applyFont="1" applyAlignment="1" applyProtection="1">
      <alignment horizontal="right"/>
      <protection hidden="1"/>
    </xf>
    <xf numFmtId="0" fontId="2" fillId="9" borderId="0" xfId="0" applyFont="1" applyFill="1"/>
    <xf numFmtId="0" fontId="0" fillId="9" borderId="0" xfId="0" applyFill="1"/>
    <xf numFmtId="2" fontId="41" fillId="2" borderId="0" xfId="1" applyNumberFormat="1" applyFont="1" applyFill="1" applyAlignment="1" applyProtection="1">
      <alignment horizontal="center" vertical="center"/>
      <protection hidden="1"/>
    </xf>
    <xf numFmtId="0" fontId="27" fillId="0" borderId="0" xfId="0" applyFont="1"/>
    <xf numFmtId="0" fontId="13" fillId="2" borderId="0" xfId="0" applyFont="1" applyFill="1" applyAlignment="1">
      <alignment horizontal="right" vertical="top"/>
    </xf>
    <xf numFmtId="2" fontId="2" fillId="0" borderId="0" xfId="0" applyNumberFormat="1" applyFont="1" applyAlignment="1">
      <alignment horizontal="center"/>
    </xf>
    <xf numFmtId="0" fontId="2" fillId="0" borderId="0" xfId="0" applyFont="1" applyAlignment="1">
      <alignment horizontal="center"/>
    </xf>
    <xf numFmtId="0" fontId="8" fillId="0" borderId="0" xfId="1" applyFont="1" applyAlignment="1" applyProtection="1">
      <alignment horizontal="center" wrapText="1"/>
      <protection hidden="1"/>
    </xf>
    <xf numFmtId="2" fontId="26" fillId="5" borderId="0" xfId="0" applyNumberFormat="1" applyFont="1" applyFill="1"/>
    <xf numFmtId="2" fontId="0" fillId="0" borderId="0" xfId="0" applyNumberFormat="1" applyAlignment="1">
      <alignment horizontal="center"/>
    </xf>
    <xf numFmtId="0" fontId="28" fillId="0" borderId="0" xfId="0" applyFont="1" applyAlignment="1">
      <alignment horizontal="center"/>
    </xf>
    <xf numFmtId="0" fontId="11" fillId="0" borderId="0" xfId="1" applyFont="1" applyAlignment="1" applyProtection="1">
      <alignment horizontal="center"/>
      <protection hidden="1"/>
    </xf>
    <xf numFmtId="0" fontId="7" fillId="0" borderId="0" xfId="1" applyFont="1" applyAlignment="1" applyProtection="1">
      <alignment horizontal="center" wrapText="1"/>
      <protection hidden="1"/>
    </xf>
    <xf numFmtId="164" fontId="0" fillId="2" borderId="0" xfId="0" applyNumberFormat="1" applyFill="1"/>
    <xf numFmtId="0" fontId="30" fillId="2" borderId="0" xfId="0" applyFont="1" applyFill="1"/>
    <xf numFmtId="0" fontId="6" fillId="2" borderId="0" xfId="2" applyFill="1"/>
    <xf numFmtId="0" fontId="18" fillId="2" borderId="0" xfId="0" applyFont="1" applyFill="1"/>
    <xf numFmtId="0" fontId="8" fillId="2" borderId="0" xfId="2" applyFont="1" applyFill="1"/>
    <xf numFmtId="0" fontId="45" fillId="2" borderId="0" xfId="0" applyFont="1" applyFill="1"/>
    <xf numFmtId="0" fontId="26" fillId="2" borderId="0" xfId="0" applyFont="1" applyFill="1"/>
    <xf numFmtId="164" fontId="26" fillId="2" borderId="0" xfId="0" applyNumberFormat="1" applyFont="1" applyFill="1"/>
    <xf numFmtId="2" fontId="14" fillId="0" borderId="1" xfId="0" applyNumberFormat="1" applyFont="1" applyBorder="1" applyAlignment="1" applyProtection="1">
      <alignment horizontal="center" vertical="center"/>
      <protection hidden="1"/>
    </xf>
    <xf numFmtId="0" fontId="18" fillId="0" borderId="0" xfId="0" applyFont="1" applyAlignment="1">
      <alignment horizontal="center"/>
    </xf>
    <xf numFmtId="2" fontId="26" fillId="0" borderId="0" xfId="0" applyNumberFormat="1" applyFont="1"/>
    <xf numFmtId="2" fontId="1" fillId="0" borderId="0" xfId="0" applyNumberFormat="1" applyFont="1"/>
    <xf numFmtId="2" fontId="27" fillId="0" borderId="0" xfId="0" applyNumberFormat="1" applyFont="1" applyAlignment="1">
      <alignment horizontal="center"/>
    </xf>
    <xf numFmtId="0" fontId="11" fillId="10" borderId="18" xfId="1" applyFont="1" applyFill="1" applyBorder="1" applyAlignment="1" applyProtection="1">
      <alignment horizontal="center"/>
      <protection hidden="1"/>
    </xf>
    <xf numFmtId="0" fontId="11" fillId="10" borderId="19" xfId="1" applyFont="1" applyFill="1" applyBorder="1" applyAlignment="1" applyProtection="1">
      <alignment horizontal="center"/>
      <protection hidden="1"/>
    </xf>
    <xf numFmtId="0" fontId="11" fillId="10" borderId="21" xfId="1" applyFont="1" applyFill="1" applyBorder="1" applyAlignment="1" applyProtection="1">
      <alignment horizontal="center"/>
      <protection hidden="1"/>
    </xf>
    <xf numFmtId="2" fontId="2" fillId="0" borderId="34" xfId="0" applyNumberFormat="1" applyFont="1" applyBorder="1"/>
    <xf numFmtId="0" fontId="11" fillId="6" borderId="21" xfId="1" applyFont="1" applyFill="1" applyBorder="1" applyAlignment="1" applyProtection="1">
      <alignment horizontal="center"/>
      <protection hidden="1"/>
    </xf>
    <xf numFmtId="2" fontId="0" fillId="0" borderId="35" xfId="0" applyNumberFormat="1" applyBorder="1"/>
    <xf numFmtId="2" fontId="0" fillId="0" borderId="3" xfId="0" applyNumberFormat="1" applyBorder="1"/>
    <xf numFmtId="2" fontId="1" fillId="0" borderId="34" xfId="0" applyNumberFormat="1" applyFont="1" applyBorder="1"/>
    <xf numFmtId="2" fontId="0" fillId="0" borderId="34" xfId="0" applyNumberFormat="1" applyBorder="1"/>
    <xf numFmtId="2" fontId="0" fillId="0" borderId="10" xfId="0" applyNumberFormat="1" applyBorder="1"/>
    <xf numFmtId="2" fontId="7" fillId="0" borderId="0" xfId="1" applyNumberFormat="1" applyFont="1" applyAlignment="1" applyProtection="1">
      <alignment horizontal="center" wrapText="1"/>
      <protection hidden="1"/>
    </xf>
    <xf numFmtId="0" fontId="41" fillId="2" borderId="0" xfId="1" applyFont="1" applyFill="1" applyAlignment="1" applyProtection="1">
      <alignment horizontal="right" vertical="center"/>
      <protection hidden="1"/>
    </xf>
    <xf numFmtId="0" fontId="3" fillId="2" borderId="0" xfId="0" applyFont="1" applyFill="1"/>
    <xf numFmtId="2" fontId="14" fillId="8" borderId="22" xfId="0" applyNumberFormat="1" applyFont="1" applyFill="1" applyBorder="1" applyAlignment="1" applyProtection="1">
      <alignment horizontal="center" vertical="center"/>
      <protection locked="0"/>
    </xf>
    <xf numFmtId="0" fontId="9" fillId="0" borderId="0" xfId="0" applyFont="1" applyAlignment="1" applyProtection="1">
      <alignment horizontal="center"/>
      <protection hidden="1"/>
    </xf>
    <xf numFmtId="0" fontId="5" fillId="0" borderId="0" xfId="0" applyFont="1" applyAlignment="1">
      <alignment horizontal="right"/>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xf numFmtId="0" fontId="7" fillId="0" borderId="0" xfId="1" applyFont="1" applyAlignment="1" applyProtection="1">
      <alignment horizontal="right"/>
      <protection hidden="1"/>
    </xf>
    <xf numFmtId="0" fontId="9" fillId="0" borderId="0" xfId="0" applyFont="1" applyProtection="1">
      <protection hidden="1"/>
    </xf>
    <xf numFmtId="0" fontId="13" fillId="0" borderId="0" xfId="0" applyFont="1" applyAlignment="1" applyProtection="1">
      <alignment horizontal="center"/>
      <protection hidden="1"/>
    </xf>
    <xf numFmtId="0" fontId="9" fillId="2" borderId="0" xfId="0" applyFont="1" applyFill="1" applyProtection="1">
      <protection hidden="1"/>
    </xf>
    <xf numFmtId="0" fontId="5" fillId="2" borderId="0" xfId="0" applyFont="1" applyFill="1" applyAlignment="1">
      <alignment horizontal="right"/>
    </xf>
    <xf numFmtId="0" fontId="47" fillId="0" borderId="0" xfId="0" applyFont="1"/>
    <xf numFmtId="0" fontId="2" fillId="5" borderId="22" xfId="0" applyFont="1" applyFill="1" applyBorder="1" applyAlignment="1">
      <alignment horizontal="center" vertical="center" wrapText="1"/>
    </xf>
    <xf numFmtId="0" fontId="47" fillId="0" borderId="22" xfId="0" applyFont="1" applyBorder="1" applyAlignment="1">
      <alignment horizontal="center"/>
    </xf>
    <xf numFmtId="0" fontId="47" fillId="0" borderId="22" xfId="0" applyFont="1" applyBorder="1" applyAlignment="1">
      <alignment horizontal="center" vertical="center"/>
    </xf>
    <xf numFmtId="0" fontId="2" fillId="5" borderId="22" xfId="0" applyFont="1" applyFill="1" applyBorder="1" applyAlignment="1">
      <alignment horizontal="center" vertical="center"/>
    </xf>
    <xf numFmtId="0" fontId="2" fillId="0" borderId="42" xfId="0" applyFont="1" applyBorder="1" applyAlignment="1">
      <alignment horizontal="center"/>
    </xf>
    <xf numFmtId="0" fontId="2" fillId="0" borderId="43" xfId="0" applyFont="1" applyBorder="1" applyAlignment="1">
      <alignment horizontal="center"/>
    </xf>
    <xf numFmtId="0" fontId="28" fillId="0" borderId="43" xfId="0" applyFont="1" applyBorder="1" applyAlignment="1">
      <alignment horizontal="center"/>
    </xf>
    <xf numFmtId="0" fontId="2" fillId="0" borderId="44" xfId="0" applyFont="1" applyBorder="1" applyAlignment="1">
      <alignment horizontal="center"/>
    </xf>
    <xf numFmtId="0" fontId="0" fillId="0" borderId="36" xfId="0" applyBorder="1" applyAlignment="1">
      <alignment horizontal="center"/>
    </xf>
    <xf numFmtId="1" fontId="0" fillId="0" borderId="36" xfId="0" applyNumberFormat="1" applyBorder="1" applyAlignment="1">
      <alignment horizontal="center"/>
    </xf>
    <xf numFmtId="2" fontId="0" fillId="0" borderId="36" xfId="0" applyNumberFormat="1" applyBorder="1" applyAlignment="1">
      <alignment horizontal="center"/>
    </xf>
    <xf numFmtId="2" fontId="0" fillId="0" borderId="38" xfId="0" applyNumberFormat="1" applyBorder="1" applyAlignment="1">
      <alignment horizontal="center"/>
    </xf>
    <xf numFmtId="0" fontId="0" fillId="0" borderId="37" xfId="0" applyBorder="1" applyAlignment="1">
      <alignment horizontal="center"/>
    </xf>
    <xf numFmtId="1" fontId="0" fillId="0" borderId="37" xfId="0" applyNumberFormat="1" applyBorder="1" applyAlignment="1">
      <alignment horizontal="center"/>
    </xf>
    <xf numFmtId="2" fontId="0" fillId="0" borderId="37" xfId="0" applyNumberFormat="1" applyBorder="1" applyAlignment="1">
      <alignment horizontal="center"/>
    </xf>
    <xf numFmtId="2" fontId="0" fillId="0" borderId="39" xfId="0" applyNumberFormat="1" applyBorder="1" applyAlignment="1">
      <alignment horizontal="center"/>
    </xf>
    <xf numFmtId="0" fontId="0" fillId="0" borderId="40" xfId="0" applyBorder="1" applyAlignment="1">
      <alignment horizontal="center"/>
    </xf>
    <xf numFmtId="1" fontId="0" fillId="0" borderId="40" xfId="0" applyNumberFormat="1" applyBorder="1" applyAlignment="1">
      <alignment horizontal="center"/>
    </xf>
    <xf numFmtId="2" fontId="0" fillId="0" borderId="40" xfId="0" applyNumberFormat="1" applyBorder="1" applyAlignment="1">
      <alignment horizontal="center"/>
    </xf>
    <xf numFmtId="2" fontId="0" fillId="0" borderId="41" xfId="0" applyNumberFormat="1" applyBorder="1" applyAlignment="1">
      <alignment horizontal="center"/>
    </xf>
    <xf numFmtId="165" fontId="0" fillId="0" borderId="36" xfId="0" applyNumberFormat="1" applyBorder="1" applyAlignment="1">
      <alignment horizontal="center"/>
    </xf>
    <xf numFmtId="165" fontId="0" fillId="0" borderId="37" xfId="0" applyNumberFormat="1" applyBorder="1" applyAlignment="1">
      <alignment horizontal="center"/>
    </xf>
    <xf numFmtId="165" fontId="0" fillId="0" borderId="40" xfId="0" applyNumberFormat="1" applyBorder="1" applyAlignment="1">
      <alignment horizontal="center"/>
    </xf>
    <xf numFmtId="0" fontId="0" fillId="0" borderId="22" xfId="0" applyBorder="1" applyAlignment="1">
      <alignment horizontal="right"/>
    </xf>
    <xf numFmtId="167" fontId="12" fillId="8" borderId="22" xfId="1" applyNumberFormat="1" applyFont="1" applyFill="1" applyBorder="1" applyAlignment="1" applyProtection="1">
      <alignment horizontal="center" vertical="center"/>
      <protection locked="0"/>
    </xf>
    <xf numFmtId="0" fontId="49" fillId="0" borderId="9" xfId="1" applyFont="1" applyBorder="1" applyAlignment="1" applyProtection="1">
      <alignment horizontal="center"/>
      <protection hidden="1"/>
    </xf>
    <xf numFmtId="0" fontId="49" fillId="0" borderId="0" xfId="1" applyFont="1" applyAlignment="1" applyProtection="1">
      <alignment horizontal="center" wrapText="1"/>
      <protection hidden="1"/>
    </xf>
    <xf numFmtId="0" fontId="50" fillId="2" borderId="3" xfId="0" applyFont="1" applyFill="1" applyBorder="1" applyAlignment="1">
      <alignment horizontal="center"/>
    </xf>
    <xf numFmtId="0" fontId="50" fillId="2" borderId="10" xfId="0" applyFont="1" applyFill="1" applyBorder="1" applyAlignment="1">
      <alignment horizontal="center"/>
    </xf>
    <xf numFmtId="2" fontId="55" fillId="0" borderId="0" xfId="0" applyNumberFormat="1" applyFont="1"/>
    <xf numFmtId="2" fontId="55" fillId="2" borderId="0" xfId="0" applyNumberFormat="1" applyFont="1" applyFill="1"/>
    <xf numFmtId="0" fontId="45" fillId="2" borderId="0" xfId="0" applyFont="1" applyFill="1" applyAlignment="1">
      <alignment horizontal="left" vertical="center" wrapText="1"/>
    </xf>
    <xf numFmtId="2" fontId="30" fillId="2" borderId="0" xfId="0" applyNumberFormat="1" applyFont="1" applyFill="1" applyAlignment="1">
      <alignment horizontal="center" vertical="center"/>
    </xf>
    <xf numFmtId="0" fontId="8" fillId="2" borderId="0" xfId="2" applyFont="1" applyFill="1" applyAlignment="1">
      <alignment horizontal="center"/>
    </xf>
    <xf numFmtId="0" fontId="15" fillId="4" borderId="2" xfId="1" applyFont="1" applyFill="1" applyBorder="1" applyAlignment="1" applyProtection="1">
      <alignment horizontal="center" vertical="top" wrapText="1"/>
      <protection hidden="1"/>
    </xf>
    <xf numFmtId="0" fontId="15" fillId="4" borderId="0" xfId="1" applyFont="1" applyFill="1" applyAlignment="1" applyProtection="1">
      <alignment horizontal="center" vertical="top" wrapText="1"/>
      <protection hidden="1"/>
    </xf>
    <xf numFmtId="0" fontId="15" fillId="4" borderId="17" xfId="1" applyFont="1" applyFill="1" applyBorder="1" applyAlignment="1" applyProtection="1">
      <alignment horizontal="center" vertical="top" wrapText="1"/>
      <protection hidden="1"/>
    </xf>
    <xf numFmtId="0" fontId="7" fillId="0" borderId="0" xfId="1" applyFont="1" applyAlignment="1" applyProtection="1">
      <alignment horizontal="center"/>
      <protection hidden="1"/>
    </xf>
    <xf numFmtId="0" fontId="44" fillId="0" borderId="0" xfId="0" applyFont="1" applyAlignment="1">
      <alignment horizontal="center" vertical="center" wrapText="1"/>
    </xf>
    <xf numFmtId="0" fontId="19" fillId="5" borderId="4" xfId="1" applyFont="1" applyFill="1" applyBorder="1" applyAlignment="1" applyProtection="1">
      <alignment horizontal="center" wrapText="1"/>
      <protection hidden="1"/>
    </xf>
    <xf numFmtId="0" fontId="19" fillId="5" borderId="5" xfId="1" applyFont="1" applyFill="1" applyBorder="1" applyAlignment="1" applyProtection="1">
      <alignment horizontal="center" wrapText="1"/>
      <protection hidden="1"/>
    </xf>
    <xf numFmtId="0" fontId="19" fillId="5" borderId="11" xfId="1" applyFont="1" applyFill="1" applyBorder="1" applyAlignment="1" applyProtection="1">
      <alignment horizontal="center" wrapText="1"/>
      <protection hidden="1"/>
    </xf>
    <xf numFmtId="0" fontId="19" fillId="5" borderId="12" xfId="1" applyFont="1" applyFill="1" applyBorder="1" applyAlignment="1" applyProtection="1">
      <alignment horizontal="center" wrapText="1"/>
      <protection hidden="1"/>
    </xf>
    <xf numFmtId="0" fontId="51" fillId="6" borderId="6" xfId="1" applyFont="1" applyFill="1" applyBorder="1" applyAlignment="1" applyProtection="1">
      <alignment horizontal="center"/>
      <protection hidden="1"/>
    </xf>
    <xf numFmtId="0" fontId="51" fillId="6" borderId="2" xfId="1" applyFont="1" applyFill="1" applyBorder="1" applyAlignment="1" applyProtection="1">
      <alignment horizontal="center"/>
      <protection hidden="1"/>
    </xf>
    <xf numFmtId="0" fontId="51" fillId="6" borderId="33" xfId="1" applyFont="1" applyFill="1" applyBorder="1" applyAlignment="1" applyProtection="1">
      <alignment horizontal="center"/>
      <protection hidden="1"/>
    </xf>
    <xf numFmtId="0" fontId="19" fillId="0" borderId="0" xfId="1" applyFont="1" applyAlignment="1" applyProtection="1">
      <alignment horizontal="center" wrapText="1"/>
      <protection hidden="1"/>
    </xf>
    <xf numFmtId="0" fontId="51" fillId="10" borderId="6" xfId="1" applyFont="1" applyFill="1" applyBorder="1" applyAlignment="1" applyProtection="1">
      <alignment horizontal="center"/>
      <protection hidden="1"/>
    </xf>
    <xf numFmtId="0" fontId="51" fillId="10" borderId="2" xfId="1" applyFont="1" applyFill="1" applyBorder="1" applyAlignment="1" applyProtection="1">
      <alignment horizontal="center"/>
      <protection hidden="1"/>
    </xf>
    <xf numFmtId="0" fontId="51" fillId="10" borderId="33" xfId="1" applyFont="1" applyFill="1" applyBorder="1" applyAlignment="1" applyProtection="1">
      <alignment horizontal="center"/>
      <protection hidden="1"/>
    </xf>
    <xf numFmtId="0" fontId="51" fillId="6" borderId="13" xfId="1" applyFont="1" applyFill="1" applyBorder="1" applyAlignment="1" applyProtection="1">
      <alignment horizontal="center"/>
      <protection hidden="1"/>
    </xf>
    <xf numFmtId="0" fontId="51" fillId="6" borderId="14" xfId="1" applyFont="1" applyFill="1" applyBorder="1" applyAlignment="1" applyProtection="1">
      <alignment horizontal="center"/>
      <protection hidden="1"/>
    </xf>
    <xf numFmtId="0" fontId="51" fillId="6" borderId="12" xfId="1" applyFont="1" applyFill="1" applyBorder="1" applyAlignment="1" applyProtection="1">
      <alignment horizontal="center"/>
      <protection hidden="1"/>
    </xf>
    <xf numFmtId="0" fontId="51" fillId="10" borderId="13" xfId="1" applyFont="1" applyFill="1" applyBorder="1" applyAlignment="1" applyProtection="1">
      <alignment horizontal="center"/>
      <protection hidden="1"/>
    </xf>
    <xf numFmtId="0" fontId="51" fillId="10" borderId="14" xfId="1" applyFont="1" applyFill="1" applyBorder="1" applyAlignment="1" applyProtection="1">
      <alignment horizontal="center"/>
      <protection hidden="1"/>
    </xf>
    <xf numFmtId="0" fontId="51" fillId="10" borderId="12" xfId="1" applyFont="1" applyFill="1" applyBorder="1" applyAlignment="1" applyProtection="1">
      <alignment horizontal="center"/>
      <protection hidden="1"/>
    </xf>
    <xf numFmtId="0" fontId="15" fillId="0" borderId="0" xfId="1" applyFont="1" applyAlignment="1" applyProtection="1">
      <alignment horizontal="center" vertical="top" wrapText="1"/>
      <protection hidden="1"/>
    </xf>
    <xf numFmtId="0" fontId="9" fillId="0" borderId="0" xfId="0" applyFont="1" applyAlignment="1">
      <alignment horizontal="center"/>
    </xf>
    <xf numFmtId="0" fontId="2" fillId="2" borderId="0" xfId="0" applyFont="1" applyFill="1" applyAlignment="1">
      <alignment horizontal="center"/>
    </xf>
    <xf numFmtId="0" fontId="4"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46" fillId="2" borderId="0" xfId="0" applyFont="1" applyFill="1" applyAlignment="1">
      <alignment horizontal="left"/>
    </xf>
    <xf numFmtId="0" fontId="13" fillId="0" borderId="0" xfId="0" applyFont="1" applyAlignment="1" applyProtection="1">
      <alignment horizontal="center"/>
      <protection hidden="1"/>
    </xf>
    <xf numFmtId="0" fontId="10" fillId="0" borderId="0" xfId="0" applyFont="1" applyAlignment="1">
      <alignment horizontal="center"/>
    </xf>
    <xf numFmtId="0" fontId="8" fillId="6" borderId="6" xfId="1" applyFont="1" applyFill="1" applyBorder="1" applyAlignment="1" applyProtection="1">
      <alignment horizontal="center"/>
      <protection hidden="1"/>
    </xf>
    <xf numFmtId="0" fontId="8" fillId="6" borderId="2" xfId="1" applyFont="1" applyFill="1" applyBorder="1" applyAlignment="1" applyProtection="1">
      <alignment horizontal="center"/>
      <protection hidden="1"/>
    </xf>
    <xf numFmtId="0" fontId="8" fillId="6" borderId="13" xfId="1" applyFont="1" applyFill="1" applyBorder="1" applyAlignment="1" applyProtection="1">
      <alignment horizontal="center"/>
      <protection hidden="1"/>
    </xf>
    <xf numFmtId="0" fontId="8" fillId="6" borderId="14" xfId="1" applyFont="1" applyFill="1" applyBorder="1" applyAlignment="1" applyProtection="1">
      <alignment horizontal="center"/>
      <protection hidden="1"/>
    </xf>
    <xf numFmtId="2" fontId="30" fillId="2" borderId="30" xfId="0" applyNumberFormat="1" applyFont="1" applyFill="1" applyBorder="1" applyAlignment="1">
      <alignment horizontal="center" vertical="center"/>
    </xf>
    <xf numFmtId="0" fontId="0" fillId="2" borderId="31" xfId="0" applyFill="1" applyBorder="1"/>
    <xf numFmtId="0" fontId="3" fillId="2" borderId="0" xfId="0" applyFont="1" applyFill="1" applyAlignment="1">
      <alignment horizontal="center"/>
    </xf>
    <xf numFmtId="0" fontId="7" fillId="5" borderId="0" xfId="1" applyFont="1" applyFill="1" applyAlignment="1" applyProtection="1">
      <alignment horizontal="center"/>
      <protection hidden="1"/>
    </xf>
    <xf numFmtId="0" fontId="44" fillId="2" borderId="0" xfId="0" applyFont="1" applyFill="1" applyAlignment="1">
      <alignment horizontal="center" vertical="center" wrapText="1"/>
    </xf>
    <xf numFmtId="0" fontId="13" fillId="2" borderId="0" xfId="0" applyFont="1" applyFill="1" applyAlignment="1" applyProtection="1">
      <alignment horizontal="center"/>
      <protection hidden="1"/>
    </xf>
    <xf numFmtId="0" fontId="46" fillId="0" borderId="0" xfId="0" applyFont="1" applyAlignment="1">
      <alignment horizontal="center" vertical="center"/>
    </xf>
  </cellXfs>
  <cellStyles count="7">
    <cellStyle name="Normal" xfId="0" builtinId="0"/>
    <cellStyle name="Normal 2" xfId="2" xr:uid="{00000000-0005-0000-0000-000001000000}"/>
    <cellStyle name="Parasts 2" xfId="1" xr:uid="{00000000-0005-0000-0000-000002000000}"/>
    <cellStyle name="Parasts 3" xfId="3" xr:uid="{00000000-0005-0000-0000-000003000000}"/>
    <cellStyle name="Percent 2" xfId="4" xr:uid="{00000000-0005-0000-0000-000004000000}"/>
    <cellStyle name="Procenti 2" xfId="5" xr:uid="{00000000-0005-0000-0000-000005000000}"/>
    <cellStyle name="Procenti 3" xfId="6" xr:uid="{00000000-0005-0000-0000-000006000000}"/>
  </cellStyles>
  <dxfs count="2">
    <dxf>
      <font>
        <color theme="0"/>
      </font>
    </dxf>
    <dxf>
      <font>
        <color theme="0"/>
      </font>
    </dxf>
  </dxfs>
  <tableStyles count="0" defaultTableStyle="TableStyleMedium2" defaultPivotStyle="PivotStyleLight16"/>
  <colors>
    <mruColors>
      <color rgb="FFFFFFA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356152</xdr:colOff>
      <xdr:row>7</xdr:row>
      <xdr:rowOff>91108</xdr:rowOff>
    </xdr:from>
    <xdr:ext cx="184731" cy="264560"/>
    <xdr:sp macro="" textlink="">
      <xdr:nvSpPr>
        <xdr:cNvPr id="2" name="TextBox 1">
          <a:extLst>
            <a:ext uri="{FF2B5EF4-FFF2-40B4-BE49-F238E27FC236}">
              <a16:creationId xmlns:a16="http://schemas.microsoft.com/office/drawing/2014/main" id="{D51FBAB3-EA71-4C13-8693-638D340E7320}"/>
            </a:ext>
          </a:extLst>
        </xdr:cNvPr>
        <xdr:cNvSpPr txBox="1"/>
      </xdr:nvSpPr>
      <xdr:spPr>
        <a:xfrm>
          <a:off x="6617252" y="10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30</xdr:col>
      <xdr:colOff>356152</xdr:colOff>
      <xdr:row>7</xdr:row>
      <xdr:rowOff>91108</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361043" y="1664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twoCellAnchor>
    <xdr:from>
      <xdr:col>7</xdr:col>
      <xdr:colOff>313603</xdr:colOff>
      <xdr:row>10</xdr:row>
      <xdr:rowOff>138855</xdr:rowOff>
    </xdr:from>
    <xdr:to>
      <xdr:col>23</xdr:col>
      <xdr:colOff>537721</xdr:colOff>
      <xdr:row>12</xdr:row>
      <xdr:rowOff>187737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3603" y="2154290"/>
          <a:ext cx="4691205" cy="534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lv-LV" sz="1200" b="1">
              <a:latin typeface="Arial" panose="020B0604020202020204" pitchFamily="34" charset="0"/>
              <a:cs typeface="Arial" panose="020B0604020202020204" pitchFamily="34" charset="0"/>
            </a:rPr>
            <a:t>Vērtējamā cena pie kopējā reisa garuma 216-220 km, </a:t>
          </a:r>
          <a:br>
            <a:rPr lang="lv-LV" sz="1200" b="1">
              <a:latin typeface="Arial" panose="020B0604020202020204" pitchFamily="34" charset="0"/>
              <a:cs typeface="Arial" panose="020B0604020202020204" pitchFamily="34" charset="0"/>
            </a:rPr>
          </a:br>
          <a:r>
            <a:rPr lang="lv-LV" sz="1200" b="1">
              <a:latin typeface="Arial" panose="020B0604020202020204" pitchFamily="34" charset="0"/>
              <a:cs typeface="Arial" panose="020B0604020202020204" pitchFamily="34" charset="0"/>
            </a:rPr>
            <a:t>1 krautuves,</a:t>
          </a:r>
          <a:r>
            <a:rPr lang="lv-LV" sz="1200" b="1" baseline="0">
              <a:latin typeface="Arial" panose="020B0604020202020204" pitchFamily="34" charset="0"/>
              <a:cs typeface="Arial" panose="020B0604020202020204" pitchFamily="34" charset="0"/>
            </a:rPr>
            <a:t> 30 m3 </a:t>
          </a:r>
          <a:r>
            <a:rPr lang="lv-LV" sz="1200" b="1">
              <a:latin typeface="Arial" panose="020B0604020202020204" pitchFamily="34" charset="0"/>
              <a:cs typeface="Arial" panose="020B0604020202020204" pitchFamily="34" charset="0"/>
            </a:rPr>
            <a:t>kravas: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1</xdr:row>
      <xdr:rowOff>0</xdr:rowOff>
    </xdr:from>
    <xdr:ext cx="184731" cy="264560"/>
    <xdr:sp macro="" textlink="">
      <xdr:nvSpPr>
        <xdr:cNvPr id="2" name="TextBox 1">
          <a:extLst>
            <a:ext uri="{FF2B5EF4-FFF2-40B4-BE49-F238E27FC236}">
              <a16:creationId xmlns:a16="http://schemas.microsoft.com/office/drawing/2014/main" id="{A97DB9BA-9BC1-4B3A-A239-7C54A536FA7A}"/>
            </a:ext>
          </a:extLst>
        </xdr:cNvPr>
        <xdr:cNvSpPr txBox="1"/>
      </xdr:nvSpPr>
      <xdr:spPr>
        <a:xfrm>
          <a:off x="6617252" y="2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4F3BC-A750-47FA-890A-8C2D8772D9A8}">
  <sheetPr>
    <tabColor theme="6" tint="0.59999389629810485"/>
    <pageSetUpPr fitToPage="1"/>
  </sheetPr>
  <dimension ref="A1:CA239"/>
  <sheetViews>
    <sheetView showGridLines="0" tabSelected="1" topLeftCell="G1" zoomScale="70" zoomScaleNormal="70" zoomScaleSheetLayoutView="70" workbookViewId="0">
      <pane xSplit="6" ySplit="18" topLeftCell="M127" activePane="bottomRight" state="frozen"/>
      <selection activeCell="G1" sqref="G1"/>
      <selection pane="topRight" activeCell="M1" sqref="M1"/>
      <selection pane="bottomLeft" activeCell="G19" sqref="G19"/>
      <selection pane="bottomRight" activeCell="X12" sqref="X12"/>
    </sheetView>
  </sheetViews>
  <sheetFormatPr defaultRowHeight="15" x14ac:dyDescent="0.25"/>
  <cols>
    <col min="1" max="5" width="1.42578125" hidden="1" customWidth="1"/>
    <col min="6" max="6" width="1.5703125" hidden="1" customWidth="1"/>
    <col min="7" max="7" width="1.5703125" customWidth="1"/>
    <col min="8" max="8" width="8.85546875" customWidth="1"/>
    <col min="9" max="10" width="9.140625" hidden="1" customWidth="1"/>
    <col min="11" max="11" width="6.42578125" hidden="1" customWidth="1"/>
    <col min="12" max="12" width="7.42578125" hidden="1" customWidth="1"/>
    <col min="13" max="17" width="8.5703125" style="3" customWidth="1"/>
    <col min="18" max="18" width="2.5703125" style="3" customWidth="1"/>
    <col min="19" max="23" width="8.5703125" style="3" customWidth="1"/>
    <col min="24" max="24" width="9.42578125" style="3" customWidth="1"/>
    <col min="25" max="25" width="8.5703125" style="3" bestFit="1" customWidth="1"/>
    <col min="26" max="26" width="4.85546875" style="3" customWidth="1"/>
    <col min="27" max="27" width="8.5703125" style="3" customWidth="1"/>
    <col min="28" max="28" width="6.42578125" style="3" customWidth="1" collapsed="1"/>
    <col min="29" max="29" width="6.42578125" style="3" customWidth="1"/>
    <col min="30" max="34" width="7.5703125" style="3" customWidth="1"/>
    <col min="35" max="35" width="2.5703125" style="3" customWidth="1"/>
    <col min="36" max="36" width="17.5703125" style="3" customWidth="1"/>
    <col min="37" max="37" width="1.140625" style="3" customWidth="1"/>
    <col min="38" max="39" width="4.5703125" style="3" customWidth="1"/>
    <col min="40" max="40" width="5.140625" style="3" customWidth="1"/>
    <col min="41" max="41" width="7.140625" style="3" customWidth="1"/>
    <col min="42" max="42" width="8.5703125" style="3" customWidth="1"/>
    <col min="43" max="43" width="6" style="3" customWidth="1"/>
    <col min="44" max="44" width="12.140625" style="3" customWidth="1"/>
    <col min="45" max="46" width="5.42578125" style="3" customWidth="1"/>
    <col min="47" max="47" width="5.5703125" style="3" customWidth="1"/>
    <col min="48" max="48" width="5.42578125" style="3" customWidth="1"/>
    <col min="49" max="49" width="8.85546875" style="3" customWidth="1"/>
    <col min="50" max="50" width="7.140625" style="3" customWidth="1"/>
    <col min="51" max="51" width="9" style="3" customWidth="1"/>
    <col min="52" max="52" width="7.140625" style="3" customWidth="1"/>
    <col min="53" max="54" width="8.5703125" style="3" customWidth="1"/>
    <col min="55" max="55" width="13.42578125" style="3" customWidth="1"/>
    <col min="56" max="56" width="7.140625" style="3" customWidth="1"/>
    <col min="57" max="57" width="10.42578125" style="3" customWidth="1"/>
    <col min="58" max="58" width="7.140625" style="3" customWidth="1"/>
    <col min="59" max="59" width="26.5703125" style="3" customWidth="1"/>
    <col min="60" max="65" width="7.140625" style="3" customWidth="1"/>
    <col min="66" max="79" width="8.85546875"/>
  </cols>
  <sheetData>
    <row r="1" spans="2:66" ht="23.25" x14ac:dyDescent="0.35">
      <c r="H1" s="225" t="s">
        <v>182</v>
      </c>
      <c r="I1" s="225"/>
      <c r="J1" s="225"/>
      <c r="K1" s="225"/>
      <c r="L1" s="225"/>
      <c r="M1" s="225"/>
      <c r="N1" s="225"/>
      <c r="O1" s="225"/>
      <c r="P1" s="225"/>
      <c r="Q1" s="225"/>
      <c r="R1" s="225"/>
      <c r="S1" s="225"/>
      <c r="T1" s="225"/>
      <c r="U1" s="225"/>
      <c r="V1" s="225"/>
      <c r="W1" s="225"/>
      <c r="X1" s="225"/>
      <c r="Y1" s="151"/>
      <c r="Z1" s="151"/>
      <c r="AA1" s="151"/>
      <c r="AB1" s="151"/>
      <c r="AC1" s="151"/>
      <c r="AD1" s="151"/>
      <c r="AE1" s="2"/>
      <c r="AF1" s="2"/>
      <c r="AG1" s="2"/>
      <c r="AH1" s="2"/>
      <c r="AI1" s="2"/>
      <c r="AJ1" s="117"/>
      <c r="AK1" s="2"/>
      <c r="AL1" s="2"/>
      <c r="AM1" s="2"/>
      <c r="AN1" s="2"/>
    </row>
    <row r="2" spans="2:66" x14ac:dyDescent="0.25">
      <c r="H2" s="1"/>
      <c r="I2" s="1"/>
      <c r="J2" s="1"/>
      <c r="K2" s="1"/>
      <c r="L2" s="1"/>
      <c r="M2" s="2"/>
      <c r="N2" s="2"/>
      <c r="O2" s="2"/>
      <c r="P2" s="2"/>
      <c r="Q2" s="222"/>
      <c r="R2" s="222"/>
      <c r="S2" s="222"/>
      <c r="T2" s="222"/>
      <c r="U2" s="222"/>
      <c r="V2" s="222"/>
      <c r="W2" s="222"/>
      <c r="X2" s="222"/>
      <c r="Y2" s="222"/>
      <c r="Z2" s="222"/>
      <c r="AA2" s="222"/>
      <c r="AB2" s="222"/>
      <c r="AC2" s="222"/>
      <c r="AD2" s="222"/>
      <c r="AE2" s="2"/>
      <c r="AF2" s="2"/>
      <c r="AG2" s="2"/>
      <c r="AH2" s="2"/>
      <c r="AI2" s="2"/>
      <c r="AJ2" s="2"/>
      <c r="AK2" s="2"/>
      <c r="AL2" s="2"/>
      <c r="AM2" s="2"/>
      <c r="AN2" s="2"/>
    </row>
    <row r="3" spans="2:66" ht="20.25" hidden="1" customHeight="1" x14ac:dyDescent="0.25">
      <c r="K3" s="16"/>
      <c r="O3" s="154"/>
      <c r="P3" s="154"/>
      <c r="Q3" s="223"/>
      <c r="R3" s="224"/>
      <c r="S3" s="224"/>
      <c r="T3" s="224"/>
      <c r="U3" s="224"/>
      <c r="V3" s="224"/>
      <c r="W3" s="224"/>
      <c r="X3" s="224"/>
      <c r="Y3" s="224"/>
      <c r="Z3" s="224"/>
      <c r="AA3" s="224"/>
      <c r="AB3" s="224"/>
      <c r="AC3" s="224"/>
      <c r="AD3" s="224"/>
      <c r="AE3" s="224"/>
      <c r="AF3" s="224"/>
      <c r="AG3" s="224"/>
    </row>
    <row r="4" spans="2:66" ht="12" hidden="1" customHeight="1" x14ac:dyDescent="0.25"/>
    <row r="5" spans="2:66" hidden="1" x14ac:dyDescent="0.25">
      <c r="S5" s="155"/>
      <c r="X5" s="227"/>
      <c r="Y5" s="227"/>
      <c r="AE5" s="221"/>
      <c r="AF5" s="221"/>
      <c r="AG5" s="221"/>
    </row>
    <row r="6" spans="2:66" hidden="1" x14ac:dyDescent="0.25">
      <c r="M6" s="202"/>
      <c r="N6" s="202"/>
      <c r="O6" s="202"/>
      <c r="P6" s="202"/>
      <c r="S6" s="156"/>
      <c r="T6" s="157"/>
      <c r="U6" s="157"/>
      <c r="V6" s="157"/>
      <c r="W6" s="157"/>
      <c r="X6" s="221"/>
      <c r="Y6" s="221"/>
      <c r="AE6" s="221"/>
      <c r="AF6" s="221"/>
      <c r="AG6" s="221"/>
      <c r="AO6" s="3">
        <v>1</v>
      </c>
      <c r="AP6"/>
    </row>
    <row r="7" spans="2:66" hidden="1" x14ac:dyDescent="0.25">
      <c r="M7" s="202"/>
      <c r="N7" s="202"/>
      <c r="O7" s="202"/>
      <c r="P7" s="202"/>
      <c r="S7" s="156"/>
      <c r="T7" s="157"/>
      <c r="U7" s="157"/>
      <c r="V7" s="157"/>
      <c r="W7" s="157"/>
      <c r="X7" s="221"/>
      <c r="Y7" s="221"/>
      <c r="AO7" s="3">
        <v>2</v>
      </c>
      <c r="AP7"/>
    </row>
    <row r="8" spans="2:66" hidden="1" x14ac:dyDescent="0.25">
      <c r="M8" s="202"/>
      <c r="N8" s="202"/>
      <c r="O8" s="202"/>
      <c r="P8" s="202"/>
      <c r="S8" s="156"/>
      <c r="T8" s="157"/>
      <c r="U8" s="157"/>
      <c r="V8" s="157"/>
      <c r="W8" s="157"/>
      <c r="X8" s="221"/>
      <c r="Y8" s="221"/>
      <c r="AO8" s="3">
        <v>3</v>
      </c>
      <c r="AP8"/>
    </row>
    <row r="9" spans="2:66" hidden="1" x14ac:dyDescent="0.25">
      <c r="K9" s="158" t="s">
        <v>151</v>
      </c>
      <c r="L9" s="3">
        <v>30</v>
      </c>
      <c r="M9" s="202"/>
      <c r="N9" s="202"/>
      <c r="O9" s="202"/>
      <c r="P9" s="202"/>
      <c r="Q9" s="34"/>
      <c r="R9" s="34"/>
      <c r="S9" s="156"/>
      <c r="T9" s="157"/>
      <c r="U9" s="157"/>
      <c r="V9" s="157"/>
      <c r="W9" s="157"/>
      <c r="X9" s="221"/>
      <c r="Y9" s="221"/>
      <c r="AO9" s="3">
        <v>4</v>
      </c>
      <c r="AP9"/>
    </row>
    <row r="10" spans="2:66" hidden="1" x14ac:dyDescent="0.25">
      <c r="B10" s="7"/>
      <c r="K10" s="17" t="s">
        <v>152</v>
      </c>
      <c r="L10" s="18">
        <f>ROUND($X$12,2)*$L$9/$I$62</f>
        <v>0</v>
      </c>
      <c r="M10" s="34"/>
      <c r="N10" s="34"/>
      <c r="O10" s="34"/>
      <c r="P10" s="34"/>
      <c r="Q10" s="34"/>
      <c r="R10" s="34"/>
      <c r="S10" s="153"/>
      <c r="T10" s="159"/>
      <c r="U10" s="159"/>
      <c r="V10" s="159"/>
      <c r="W10" s="159"/>
      <c r="X10" s="226"/>
      <c r="Y10" s="226"/>
    </row>
    <row r="11" spans="2:66" ht="21" hidden="1" customHeight="1" x14ac:dyDescent="0.25">
      <c r="H11" s="1"/>
      <c r="I11" s="1"/>
      <c r="J11" s="8"/>
      <c r="K11" s="9"/>
      <c r="L11" s="8"/>
      <c r="M11" s="2"/>
      <c r="N11" s="2"/>
      <c r="O11" s="2"/>
      <c r="P11" s="2"/>
      <c r="Q11" s="2"/>
      <c r="R11" s="2"/>
      <c r="S11" s="2"/>
      <c r="T11" s="2"/>
      <c r="U11" s="2"/>
      <c r="V11" s="2"/>
      <c r="W11" s="2"/>
      <c r="X11" s="2"/>
      <c r="Y11" s="2"/>
      <c r="Z11" s="2"/>
      <c r="AA11" s="2"/>
      <c r="AC11" s="2"/>
      <c r="AD11" s="2"/>
      <c r="AE11" s="2"/>
      <c r="AG11" s="2"/>
      <c r="AH11" s="2"/>
      <c r="AI11" s="2"/>
      <c r="AJ11" s="2"/>
      <c r="AK11" s="2"/>
      <c r="AL11" s="2"/>
      <c r="AM11" s="2"/>
      <c r="AN11" s="2"/>
    </row>
    <row r="12" spans="2:66" ht="23.25" customHeight="1" x14ac:dyDescent="0.25">
      <c r="I12" s="1"/>
      <c r="J12" s="1"/>
      <c r="K12" s="1"/>
      <c r="L12" s="2"/>
      <c r="M12" s="1"/>
      <c r="N12" s="2"/>
      <c r="O12" s="10"/>
      <c r="P12" s="10"/>
      <c r="Q12" s="10"/>
      <c r="R12" s="10"/>
      <c r="S12" s="10"/>
      <c r="T12" s="11"/>
      <c r="U12" s="10"/>
      <c r="V12" s="12"/>
      <c r="W12" s="150" t="s">
        <v>187</v>
      </c>
      <c r="X12" s="152"/>
      <c r="Y12" s="16" t="s">
        <v>188</v>
      </c>
      <c r="AE12" s="12"/>
      <c r="AH12" s="16"/>
      <c r="AI12" s="12"/>
      <c r="AJ12" s="12"/>
      <c r="AK12" s="12"/>
      <c r="AL12" s="12"/>
      <c r="AM12" s="12"/>
      <c r="AN12" s="12"/>
      <c r="AO12" s="15"/>
      <c r="AP12" s="15"/>
      <c r="AQ12" s="15"/>
      <c r="AR12" s="15"/>
      <c r="AS12" s="15"/>
      <c r="AT12" s="15"/>
      <c r="AU12" s="15"/>
      <c r="AV12" s="15"/>
      <c r="AW12" s="15"/>
      <c r="AX12" s="15"/>
      <c r="AY12" s="15"/>
      <c r="AZ12" s="15"/>
      <c r="BB12" s="15"/>
      <c r="BC12" s="15"/>
      <c r="BD12" s="15"/>
      <c r="BE12" s="15"/>
      <c r="BF12" s="15"/>
      <c r="BG12" s="15"/>
      <c r="BH12" s="15"/>
      <c r="BI12" s="15"/>
      <c r="BJ12" s="15"/>
      <c r="BK12" s="15"/>
      <c r="BL12" s="15"/>
      <c r="BM12" s="15"/>
    </row>
    <row r="13" spans="2:66" ht="6.6" customHeight="1" x14ac:dyDescent="0.25">
      <c r="H13" s="1"/>
      <c r="I13" s="1"/>
      <c r="J13" s="1"/>
      <c r="K13" s="1"/>
      <c r="L13" s="1"/>
      <c r="M13" s="2"/>
      <c r="N13" s="2"/>
      <c r="O13" s="2"/>
      <c r="P13" s="2"/>
      <c r="Q13" s="2"/>
      <c r="R13" s="2"/>
      <c r="S13" s="8"/>
      <c r="T13" s="8"/>
      <c r="U13" s="8"/>
      <c r="V13" s="8"/>
      <c r="W13" s="8"/>
      <c r="X13" s="8"/>
      <c r="Y13" s="8"/>
      <c r="Z13" s="8"/>
      <c r="AA13" s="8"/>
      <c r="AB13" s="8"/>
      <c r="AC13" s="8"/>
      <c r="AD13" s="8"/>
      <c r="AE13" s="8"/>
      <c r="AF13" s="8"/>
      <c r="AG13" s="8"/>
      <c r="AH13" s="8"/>
      <c r="AI13" s="8"/>
      <c r="AJ13" s="8"/>
      <c r="AK13" s="8"/>
      <c r="AL13" s="8"/>
      <c r="AM13" s="8"/>
      <c r="AN13" s="8"/>
      <c r="AO13" s="17"/>
      <c r="AP13" s="17"/>
      <c r="AQ13" s="17"/>
      <c r="AR13" s="17"/>
      <c r="AT13" s="17"/>
      <c r="AU13" s="17"/>
      <c r="AV13" s="34"/>
      <c r="AW13" s="17"/>
      <c r="AX13" s="17"/>
      <c r="AY13" s="17"/>
      <c r="AZ13" s="17"/>
      <c r="BA13" s="15"/>
      <c r="BB13" s="17"/>
      <c r="BC13" s="17"/>
      <c r="BD13" s="17"/>
      <c r="BE13" s="17"/>
      <c r="BF13" s="17"/>
      <c r="BG13" s="17"/>
      <c r="BH13" s="17"/>
      <c r="BI13" s="17"/>
      <c r="BJ13" s="17"/>
      <c r="BK13" s="17"/>
      <c r="BL13" s="17"/>
      <c r="BM13" s="112"/>
      <c r="BN13" s="7"/>
    </row>
    <row r="14" spans="2:66" ht="23.1" customHeight="1" thickBot="1" x14ac:dyDescent="0.3">
      <c r="J14" s="17"/>
      <c r="K14" s="18"/>
      <c r="L14" s="17"/>
      <c r="M14" s="19"/>
      <c r="N14" s="19"/>
      <c r="O14" s="19"/>
      <c r="P14" s="19"/>
      <c r="Q14" s="19"/>
      <c r="R14" s="19"/>
      <c r="S14" s="19"/>
      <c r="T14" s="19"/>
      <c r="U14" s="19"/>
      <c r="V14" s="19"/>
      <c r="W14" s="150" t="s">
        <v>163</v>
      </c>
      <c r="X14" s="188"/>
      <c r="Y14" s="16" t="s">
        <v>189</v>
      </c>
      <c r="Z14" s="19"/>
      <c r="AA14" s="19"/>
      <c r="AB14" s="19"/>
      <c r="AC14" s="19"/>
      <c r="AD14" s="19"/>
      <c r="AE14" s="19"/>
      <c r="AF14" s="19"/>
      <c r="AG14" s="19"/>
      <c r="AH14" s="19"/>
      <c r="AI14" s="19"/>
      <c r="AJ14" s="19"/>
      <c r="AK14" s="20"/>
      <c r="AL14" s="20"/>
      <c r="AM14" s="20"/>
      <c r="AN14" s="20"/>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row>
    <row r="15" spans="2:66" ht="16.5" thickTop="1" thickBot="1" x14ac:dyDescent="0.3">
      <c r="J15" s="198" t="s">
        <v>1</v>
      </c>
      <c r="K15" s="201"/>
      <c r="L15" s="201"/>
      <c r="M15" s="21"/>
      <c r="N15" s="22"/>
      <c r="O15" s="22"/>
      <c r="P15" s="22"/>
      <c r="Q15" s="22"/>
      <c r="R15" s="22"/>
      <c r="S15" s="201"/>
      <c r="T15" s="201"/>
      <c r="U15" s="21"/>
      <c r="V15" s="22"/>
      <c r="W15" s="22"/>
      <c r="X15" s="22"/>
      <c r="Y15" s="22"/>
      <c r="Z15" s="22"/>
      <c r="AA15" s="220"/>
      <c r="AB15" s="201"/>
      <c r="AC15" s="201"/>
      <c r="AD15" s="23"/>
      <c r="AE15" s="24"/>
      <c r="AF15" s="24"/>
      <c r="AG15" s="24"/>
      <c r="AH15" s="24"/>
      <c r="AI15" s="24"/>
      <c r="AJ15" s="23"/>
      <c r="AK15" s="25"/>
      <c r="AL15" s="25"/>
      <c r="AM15" s="25"/>
      <c r="AN15" s="25"/>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row>
    <row r="16" spans="2:66" ht="18.75" customHeight="1" thickTop="1" x14ac:dyDescent="0.25">
      <c r="H16" s="191" t="s">
        <v>2</v>
      </c>
      <c r="J16" s="199"/>
      <c r="K16" s="203" t="s">
        <v>3</v>
      </c>
      <c r="L16" s="204"/>
      <c r="M16" s="207" t="s">
        <v>190</v>
      </c>
      <c r="N16" s="208"/>
      <c r="O16" s="208"/>
      <c r="P16" s="208"/>
      <c r="Q16" s="209"/>
      <c r="R16" s="189"/>
      <c r="S16" s="211" t="s">
        <v>184</v>
      </c>
      <c r="T16" s="212"/>
      <c r="U16" s="212"/>
      <c r="V16" s="212"/>
      <c r="W16" s="213"/>
      <c r="X16" s="31"/>
      <c r="Y16" s="135"/>
      <c r="Z16" s="22"/>
      <c r="AA16" s="220"/>
      <c r="AB16" s="210"/>
      <c r="AC16" s="210"/>
      <c r="AI16" s="26"/>
      <c r="AJ16" s="26"/>
      <c r="AK16" s="33"/>
      <c r="AL16" s="33"/>
      <c r="AM16" s="33"/>
      <c r="AN16" s="33"/>
      <c r="AO16" s="26"/>
      <c r="AP16" s="26"/>
      <c r="AQ16" s="34"/>
      <c r="AR16" s="26"/>
      <c r="AS16" s="26"/>
      <c r="AT16" s="26"/>
      <c r="AU16" s="26"/>
      <c r="AV16" s="26"/>
      <c r="AW16" s="26"/>
      <c r="AX16" s="26"/>
      <c r="AY16" s="26"/>
      <c r="AZ16" s="34"/>
      <c r="BA16" s="26"/>
      <c r="BB16" s="26"/>
      <c r="BC16" s="26"/>
      <c r="BD16" s="26"/>
      <c r="BE16" s="26"/>
      <c r="BF16" s="26"/>
      <c r="BG16" s="26"/>
      <c r="BH16" s="26"/>
      <c r="BI16" s="26"/>
      <c r="BJ16" s="26"/>
      <c r="BK16" s="26"/>
      <c r="BL16" s="26"/>
      <c r="BM16" s="112"/>
    </row>
    <row r="17" spans="1:78" ht="15" customHeight="1" x14ac:dyDescent="0.25">
      <c r="A17" s="3"/>
      <c r="B17" s="3"/>
      <c r="C17" s="3"/>
      <c r="D17" s="3"/>
      <c r="E17" s="3"/>
      <c r="H17" s="192" t="s">
        <v>8</v>
      </c>
      <c r="J17" s="199"/>
      <c r="K17" s="205"/>
      <c r="L17" s="206"/>
      <c r="M17" s="214" t="s">
        <v>186</v>
      </c>
      <c r="N17" s="215"/>
      <c r="O17" s="215"/>
      <c r="P17" s="215"/>
      <c r="Q17" s="216"/>
      <c r="R17" s="190"/>
      <c r="S17" s="217" t="s">
        <v>185</v>
      </c>
      <c r="T17" s="218"/>
      <c r="U17" s="218"/>
      <c r="V17" s="218"/>
      <c r="W17" s="219"/>
      <c r="X17" s="38"/>
      <c r="Y17" s="135"/>
      <c r="Z17" s="39"/>
      <c r="AA17" s="220"/>
      <c r="AB17" s="210"/>
      <c r="AC17" s="210"/>
      <c r="AI17" s="120"/>
      <c r="AJ17" s="26"/>
      <c r="AK17" s="33"/>
      <c r="AL17" s="33"/>
      <c r="AM17" s="33"/>
      <c r="AN17" s="33"/>
      <c r="AO17" s="26"/>
      <c r="AP17" s="26"/>
      <c r="AQ17" s="34"/>
      <c r="AR17" s="26"/>
      <c r="AS17" s="26"/>
      <c r="AT17" s="26"/>
      <c r="AU17" s="26"/>
      <c r="AV17" s="26"/>
      <c r="AW17" s="26"/>
      <c r="AX17" s="26"/>
      <c r="AY17" s="26"/>
      <c r="AZ17" s="34"/>
      <c r="BA17" s="26"/>
      <c r="BB17" s="26"/>
      <c r="BC17" s="26"/>
      <c r="BD17" s="26"/>
      <c r="BE17" s="26"/>
      <c r="BF17" s="26"/>
      <c r="BG17" s="26"/>
      <c r="BH17" s="26"/>
      <c r="BI17" s="26"/>
      <c r="BJ17" s="26"/>
      <c r="BK17" s="26"/>
      <c r="BL17" s="26"/>
      <c r="BM17" s="26"/>
      <c r="BQ17" s="26"/>
      <c r="BR17" s="26"/>
      <c r="BS17" s="26"/>
      <c r="BT17" s="34"/>
      <c r="BU17" s="34"/>
      <c r="BY17" s="7"/>
      <c r="BZ17" s="7"/>
    </row>
    <row r="18" spans="1:78" ht="18.75" customHeight="1" thickBot="1" x14ac:dyDescent="0.3">
      <c r="B18" s="3"/>
      <c r="C18" s="3"/>
      <c r="D18" s="3"/>
      <c r="E18" s="3"/>
      <c r="H18" s="35" t="s">
        <v>11</v>
      </c>
      <c r="J18" s="200"/>
      <c r="K18" s="40" t="s">
        <v>16</v>
      </c>
      <c r="L18" s="41" t="s">
        <v>17</v>
      </c>
      <c r="M18" s="42" t="s">
        <v>18</v>
      </c>
      <c r="N18" s="43" t="s">
        <v>19</v>
      </c>
      <c r="O18" s="43" t="s">
        <v>20</v>
      </c>
      <c r="P18" s="43" t="s">
        <v>21</v>
      </c>
      <c r="Q18" s="143" t="s">
        <v>22</v>
      </c>
      <c r="R18" s="120"/>
      <c r="S18" s="139" t="s">
        <v>18</v>
      </c>
      <c r="T18" s="140" t="s">
        <v>19</v>
      </c>
      <c r="U18" s="140" t="s">
        <v>20</v>
      </c>
      <c r="V18" s="140" t="s">
        <v>21</v>
      </c>
      <c r="W18" s="141" t="s">
        <v>22</v>
      </c>
      <c r="X18" s="48"/>
      <c r="Y18" s="135"/>
      <c r="Z18" s="49"/>
      <c r="AA18" s="220"/>
      <c r="AB18" s="149"/>
      <c r="AC18" s="125"/>
      <c r="AI18" s="120"/>
      <c r="AJ18" s="124"/>
      <c r="AK18" s="51"/>
      <c r="AL18" s="51"/>
      <c r="AM18" s="51"/>
      <c r="AN18" s="51"/>
      <c r="AO18" s="26"/>
      <c r="AP18" s="26"/>
      <c r="AQ18" s="26"/>
      <c r="AR18" s="26"/>
      <c r="AS18" s="26"/>
      <c r="AT18" s="26"/>
      <c r="AU18" s="26"/>
      <c r="AV18" s="26"/>
      <c r="AW18" s="26"/>
      <c r="AX18" s="26"/>
      <c r="AY18" s="26"/>
      <c r="BA18" s="26"/>
      <c r="BB18" s="26"/>
      <c r="BC18" s="26"/>
      <c r="BD18" s="26"/>
      <c r="BE18" s="26"/>
      <c r="BF18" s="26"/>
      <c r="BG18" s="26"/>
      <c r="BH18" s="26"/>
      <c r="BI18" s="26"/>
      <c r="BJ18" s="26"/>
      <c r="BK18" s="26"/>
      <c r="BL18" s="26"/>
      <c r="BM18" s="26"/>
      <c r="BP18" s="26"/>
      <c r="BQ18" s="26"/>
      <c r="BR18" s="26"/>
      <c r="BS18" s="26"/>
      <c r="BT18" s="3"/>
    </row>
    <row r="19" spans="1:78" ht="15.75" thickTop="1" x14ac:dyDescent="0.25">
      <c r="H19" s="52" t="s">
        <v>24</v>
      </c>
      <c r="I19">
        <v>5</v>
      </c>
      <c r="J19" s="53">
        <v>6.3958000000000004</v>
      </c>
      <c r="K19" s="54">
        <f t="shared" ref="K19:K50" si="0">ROUND(J19*$L$10,2)</f>
        <v>0</v>
      </c>
      <c r="L19" s="55">
        <f t="shared" ref="L19:L50" si="1">ROUND((J19*$L$10)*I19/$L$9,2)</f>
        <v>0</v>
      </c>
      <c r="M19" s="56" t="e">
        <f>($I19*Izcenojumu_veidlapa!M19+Izcenojumu_veidlapa!$S19*Kalkulators!$X$14)/Kalkulators!$X$14</f>
        <v>#DIV/0!</v>
      </c>
      <c r="N19" s="57" t="e">
        <f>($I19*Izcenojumu_veidlapa!N19+Izcenojumu_veidlapa!$S19*Kalkulators!$X$14)/Kalkulators!$X$14</f>
        <v>#DIV/0!</v>
      </c>
      <c r="O19" s="57" t="e">
        <f>($I19*Izcenojumu_veidlapa!O19+Izcenojumu_veidlapa!$S19*Kalkulators!$X$14)/Kalkulators!$X$14</f>
        <v>#DIV/0!</v>
      </c>
      <c r="P19" s="57" t="e">
        <f>($I19*Izcenojumu_veidlapa!P19+Izcenojumu_veidlapa!$S19*Kalkulators!$X$14)/Kalkulators!$X$14</f>
        <v>#DIV/0!</v>
      </c>
      <c r="Q19" s="57" t="e">
        <f>($I19*Izcenojumu_veidlapa!Q19+Izcenojumu_veidlapa!$S19*Kalkulators!$X$14)/Kalkulators!$X$14</f>
        <v>#DIV/0!</v>
      </c>
      <c r="R19" s="142"/>
      <c r="S19" s="148">
        <f>$I19*Izcenojumu_veidlapa!M19+Izcenojumu_veidlapa!$S19*Kalkulators!$X$14</f>
        <v>0</v>
      </c>
      <c r="T19" s="148">
        <f>$I19*Izcenojumu_veidlapa!N19+Izcenojumu_veidlapa!$S19*Kalkulators!$X$14</f>
        <v>0</v>
      </c>
      <c r="U19" s="148">
        <f>$I19*Izcenojumu_veidlapa!O19+Izcenojumu_veidlapa!$S19*Kalkulators!$X$14</f>
        <v>0</v>
      </c>
      <c r="V19" s="148">
        <f>$I19*Izcenojumu_veidlapa!P19+Izcenojumu_veidlapa!$S19*Kalkulators!$X$14</f>
        <v>0</v>
      </c>
      <c r="W19" s="148">
        <f>$I19*Izcenojumu_veidlapa!Q19+Izcenojumu_veidlapa!$S19*Kalkulators!$X$14</f>
        <v>0</v>
      </c>
      <c r="X19" s="61"/>
      <c r="Y19" s="119"/>
      <c r="Z19"/>
      <c r="AA19" s="63"/>
      <c r="AB19" s="136"/>
      <c r="AC19" s="136"/>
      <c r="AI19" s="137"/>
      <c r="AJ19" s="138"/>
      <c r="AK19" s="61"/>
      <c r="AL19" s="61"/>
      <c r="AM19" s="61"/>
      <c r="AN19" s="61"/>
      <c r="AO19" s="18"/>
      <c r="AP19" s="18"/>
      <c r="AQ19" s="7"/>
      <c r="AR19" s="7"/>
      <c r="AS19" s="7"/>
      <c r="AT19" s="7"/>
      <c r="AU19" s="7"/>
      <c r="AV19" s="7"/>
      <c r="AW19" s="7"/>
      <c r="AX19" s="7"/>
      <c r="AY19" s="7"/>
      <c r="AZ19" s="7"/>
      <c r="BA19" s="7"/>
      <c r="BB19" s="7"/>
      <c r="BC19"/>
      <c r="BD19"/>
      <c r="BE19" s="118"/>
      <c r="BF19" s="7"/>
      <c r="BG19" s="110"/>
      <c r="BH19" s="18"/>
      <c r="BI19" s="18"/>
      <c r="BJ19" s="18"/>
      <c r="BK19" s="18"/>
      <c r="BL19" s="18"/>
      <c r="BM19" s="18"/>
      <c r="BQ19" s="7"/>
      <c r="BR19" s="7"/>
      <c r="BS19" s="7"/>
      <c r="BT19" s="7"/>
      <c r="BU19" s="7"/>
    </row>
    <row r="20" spans="1:78" ht="14.25" customHeight="1" x14ac:dyDescent="0.25">
      <c r="H20" s="62" t="s">
        <v>26</v>
      </c>
      <c r="I20">
        <v>10</v>
      </c>
      <c r="J20" s="53">
        <v>3.7071000000000001</v>
      </c>
      <c r="K20" s="69">
        <f t="shared" si="0"/>
        <v>0</v>
      </c>
      <c r="L20" s="70">
        <f t="shared" si="1"/>
        <v>0</v>
      </c>
      <c r="M20" s="64" t="e">
        <f>($I20*Izcenojumu_veidlapa!M20+Izcenojumu_veidlapa!$S20*Kalkulators!$X$14)/Kalkulators!$X$14</f>
        <v>#DIV/0!</v>
      </c>
      <c r="N20" s="57" t="e">
        <f>($I20*Izcenojumu_veidlapa!N20+Izcenojumu_veidlapa!$S20*Kalkulators!$X$14)/Kalkulators!$X$14</f>
        <v>#DIV/0!</v>
      </c>
      <c r="O20" s="57" t="e">
        <f>($I20*Izcenojumu_veidlapa!O20+Izcenojumu_veidlapa!$S20*Kalkulators!$X$14)/Kalkulators!$X$14</f>
        <v>#DIV/0!</v>
      </c>
      <c r="P20" s="57" t="e">
        <f>($I20*Izcenojumu_veidlapa!P20+Izcenojumu_veidlapa!$S20*Kalkulators!$X$14)/Kalkulators!$X$14</f>
        <v>#DIV/0!</v>
      </c>
      <c r="Q20" s="57" t="e">
        <f>($I20*Izcenojumu_veidlapa!Q20+Izcenojumu_veidlapa!$S20*Kalkulators!$X$14)/Kalkulators!$X$14</f>
        <v>#DIV/0!</v>
      </c>
      <c r="R20" s="142"/>
      <c r="S20" s="72">
        <f>$I20*Izcenojumu_veidlapa!M20+Izcenojumu_veidlapa!$S20*Kalkulators!$X$14</f>
        <v>0</v>
      </c>
      <c r="T20" s="72">
        <f>$I20*Izcenojumu_veidlapa!N20+Izcenojumu_veidlapa!$S20*Kalkulators!$X$14</f>
        <v>0</v>
      </c>
      <c r="U20" s="72">
        <f>$I20*Izcenojumu_veidlapa!O20+Izcenojumu_veidlapa!$S20*Kalkulators!$X$14</f>
        <v>0</v>
      </c>
      <c r="V20" s="72">
        <f>$I20*Izcenojumu_veidlapa!P20+Izcenojumu_veidlapa!$S20*Kalkulators!$X$14</f>
        <v>0</v>
      </c>
      <c r="W20" s="72">
        <f>$I20*Izcenojumu_veidlapa!Q20+Izcenojumu_veidlapa!$S20*Kalkulators!$X$14</f>
        <v>0</v>
      </c>
      <c r="X20" s="61"/>
      <c r="Y20" s="119"/>
      <c r="Z20"/>
      <c r="AA20" s="63"/>
      <c r="AB20" s="136"/>
      <c r="AC20" s="136"/>
      <c r="AI20" s="137"/>
      <c r="AJ20" s="138"/>
      <c r="AK20" s="61"/>
      <c r="AL20" s="61"/>
      <c r="AM20" s="61"/>
      <c r="AN20" s="61"/>
      <c r="AO20" s="18"/>
      <c r="AP20" s="18"/>
      <c r="AQ20" s="7"/>
      <c r="AR20" s="7"/>
      <c r="AS20" s="7"/>
      <c r="AT20" s="7"/>
      <c r="AU20" s="7"/>
      <c r="AV20" s="7"/>
      <c r="AW20" s="7"/>
      <c r="AX20" s="7"/>
      <c r="AY20" s="7"/>
      <c r="AZ20" s="7"/>
      <c r="BA20" s="7"/>
      <c r="BB20" s="7"/>
      <c r="BC20"/>
      <c r="BD20"/>
      <c r="BE20" s="119"/>
      <c r="BF20" s="7"/>
      <c r="BG20" s="110"/>
      <c r="BH20" s="18"/>
      <c r="BI20" s="18"/>
      <c r="BJ20" s="18"/>
      <c r="BK20" s="18"/>
      <c r="BL20" s="18"/>
      <c r="BM20" s="18"/>
      <c r="BP20" s="7"/>
      <c r="BQ20" s="7"/>
      <c r="BR20" s="7"/>
      <c r="BS20" s="7"/>
      <c r="BT20" s="7"/>
      <c r="BU20" s="7"/>
    </row>
    <row r="21" spans="1:78" ht="14.25" customHeight="1" x14ac:dyDescent="0.25">
      <c r="H21" s="62" t="s">
        <v>28</v>
      </c>
      <c r="I21">
        <v>15</v>
      </c>
      <c r="J21" s="53">
        <v>2.8109000000000002</v>
      </c>
      <c r="K21" s="69">
        <f t="shared" si="0"/>
        <v>0</v>
      </c>
      <c r="L21" s="70">
        <f t="shared" si="1"/>
        <v>0</v>
      </c>
      <c r="M21" s="64" t="e">
        <f>($I21*Izcenojumu_veidlapa!M21+Izcenojumu_veidlapa!$S21*Kalkulators!$X$14)/Kalkulators!$X$14</f>
        <v>#DIV/0!</v>
      </c>
      <c r="N21" s="57" t="e">
        <f>($I21*Izcenojumu_veidlapa!N21+Izcenojumu_veidlapa!$S21*Kalkulators!$X$14)/Kalkulators!$X$14</f>
        <v>#DIV/0!</v>
      </c>
      <c r="O21" s="57" t="e">
        <f>($I21*Izcenojumu_veidlapa!O21+Izcenojumu_veidlapa!$S21*Kalkulators!$X$14)/Kalkulators!$X$14</f>
        <v>#DIV/0!</v>
      </c>
      <c r="P21" s="57" t="e">
        <f>($I21*Izcenojumu_veidlapa!P21+Izcenojumu_veidlapa!$S21*Kalkulators!$X$14)/Kalkulators!$X$14</f>
        <v>#DIV/0!</v>
      </c>
      <c r="Q21" s="57" t="e">
        <f>($I21*Izcenojumu_veidlapa!Q21+Izcenojumu_veidlapa!$S21*Kalkulators!$X$14)/Kalkulators!$X$14</f>
        <v>#DIV/0!</v>
      </c>
      <c r="R21" s="142"/>
      <c r="S21" s="72">
        <f>$I21*Izcenojumu_veidlapa!M21+Izcenojumu_veidlapa!$S21*Kalkulators!$X$14</f>
        <v>0</v>
      </c>
      <c r="T21" s="72">
        <f>$I21*Izcenojumu_veidlapa!N21+Izcenojumu_veidlapa!$S21*Kalkulators!$X$14</f>
        <v>0</v>
      </c>
      <c r="U21" s="72">
        <f>$I21*Izcenojumu_veidlapa!O21+Izcenojumu_veidlapa!$S21*Kalkulators!$X$14</f>
        <v>0</v>
      </c>
      <c r="V21" s="72">
        <f>$I21*Izcenojumu_veidlapa!P21+Izcenojumu_veidlapa!$S21*Kalkulators!$X$14</f>
        <v>0</v>
      </c>
      <c r="W21" s="72">
        <f>$I21*Izcenojumu_veidlapa!Q21+Izcenojumu_veidlapa!$S21*Kalkulators!$X$14</f>
        <v>0</v>
      </c>
      <c r="X21" s="61"/>
      <c r="Y21" s="119"/>
      <c r="Z21"/>
      <c r="AA21" s="63"/>
      <c r="AB21" s="136"/>
      <c r="AC21" s="136"/>
      <c r="AI21" s="137"/>
      <c r="AJ21" s="138"/>
      <c r="AK21" s="61"/>
      <c r="AL21" s="61"/>
      <c r="AM21" s="61"/>
      <c r="AN21" s="61"/>
      <c r="AO21" s="18"/>
      <c r="AP21" s="18"/>
      <c r="AQ21" s="7"/>
      <c r="AR21" s="7"/>
      <c r="AS21" s="7"/>
      <c r="AT21" s="7"/>
      <c r="AU21" s="7"/>
      <c r="AV21" s="7"/>
      <c r="AW21" s="7"/>
      <c r="AX21" s="7"/>
      <c r="AY21" s="7"/>
      <c r="AZ21" s="7"/>
      <c r="BA21" s="7"/>
      <c r="BB21" s="7"/>
      <c r="BC21"/>
      <c r="BD21"/>
      <c r="BE21" s="119"/>
      <c r="BF21" s="7"/>
      <c r="BG21" s="110"/>
      <c r="BH21" s="18"/>
      <c r="BI21" s="18"/>
      <c r="BJ21" s="18"/>
      <c r="BK21" s="18"/>
      <c r="BL21" s="18"/>
      <c r="BM21" s="18"/>
      <c r="BP21" s="7"/>
      <c r="BQ21" s="7"/>
      <c r="BR21" s="7"/>
      <c r="BS21" s="7"/>
      <c r="BT21" s="7"/>
      <c r="BU21" s="7"/>
    </row>
    <row r="22" spans="1:78" ht="14.25" customHeight="1" x14ac:dyDescent="0.25">
      <c r="H22" s="62" t="s">
        <v>30</v>
      </c>
      <c r="I22">
        <v>20</v>
      </c>
      <c r="J22" s="53">
        <v>2.3626999999999998</v>
      </c>
      <c r="K22" s="69">
        <f t="shared" si="0"/>
        <v>0</v>
      </c>
      <c r="L22" s="70">
        <f t="shared" si="1"/>
        <v>0</v>
      </c>
      <c r="M22" s="64" t="e">
        <f>($I22*Izcenojumu_veidlapa!M22+Izcenojumu_veidlapa!$S22*Kalkulators!$X$14)/Kalkulators!$X$14</f>
        <v>#DIV/0!</v>
      </c>
      <c r="N22" s="57" t="e">
        <f>($I22*Izcenojumu_veidlapa!N22+Izcenojumu_veidlapa!$S22*Kalkulators!$X$14)/Kalkulators!$X$14</f>
        <v>#DIV/0!</v>
      </c>
      <c r="O22" s="57" t="e">
        <f>($I22*Izcenojumu_veidlapa!O22+Izcenojumu_veidlapa!$S22*Kalkulators!$X$14)/Kalkulators!$X$14</f>
        <v>#DIV/0!</v>
      </c>
      <c r="P22" s="57" t="e">
        <f>($I22*Izcenojumu_veidlapa!P22+Izcenojumu_veidlapa!$S22*Kalkulators!$X$14)/Kalkulators!$X$14</f>
        <v>#DIV/0!</v>
      </c>
      <c r="Q22" s="57" t="e">
        <f>($I22*Izcenojumu_veidlapa!Q22+Izcenojumu_veidlapa!$S22*Kalkulators!$X$14)/Kalkulators!$X$14</f>
        <v>#DIV/0!</v>
      </c>
      <c r="R22" s="142"/>
      <c r="S22" s="72">
        <f>$I22*Izcenojumu_veidlapa!M22+Izcenojumu_veidlapa!$S22*Kalkulators!$X$14</f>
        <v>0</v>
      </c>
      <c r="T22" s="72">
        <f>$I22*Izcenojumu_veidlapa!N22+Izcenojumu_veidlapa!$S22*Kalkulators!$X$14</f>
        <v>0</v>
      </c>
      <c r="U22" s="72">
        <f>$I22*Izcenojumu_veidlapa!O22+Izcenojumu_veidlapa!$S22*Kalkulators!$X$14</f>
        <v>0</v>
      </c>
      <c r="V22" s="72">
        <f>$I22*Izcenojumu_veidlapa!P22+Izcenojumu_veidlapa!$S22*Kalkulators!$X$14</f>
        <v>0</v>
      </c>
      <c r="W22" s="72">
        <f>$I22*Izcenojumu_veidlapa!Q22+Izcenojumu_veidlapa!$S22*Kalkulators!$X$14</f>
        <v>0</v>
      </c>
      <c r="X22" s="61"/>
      <c r="Y22" s="119"/>
      <c r="Z22"/>
      <c r="AA22" s="63"/>
      <c r="AB22" s="136"/>
      <c r="AC22" s="136"/>
      <c r="AI22" s="137"/>
      <c r="AJ22" s="138"/>
      <c r="AK22" s="61"/>
      <c r="AL22" s="61"/>
      <c r="AM22" s="61"/>
      <c r="AN22" s="61"/>
      <c r="AO22" s="18"/>
      <c r="AP22" s="18"/>
      <c r="AQ22" s="7"/>
      <c r="AR22" s="7"/>
      <c r="AS22" s="7"/>
      <c r="AT22" s="7"/>
      <c r="AU22" s="7"/>
      <c r="AV22" s="7"/>
      <c r="AW22" s="7"/>
      <c r="AX22" s="7"/>
      <c r="AY22" s="7"/>
      <c r="AZ22" s="7"/>
      <c r="BA22" s="7"/>
      <c r="BB22" s="7"/>
      <c r="BC22"/>
      <c r="BD22"/>
      <c r="BE22" s="119"/>
      <c r="BF22" s="7"/>
      <c r="BG22" s="110"/>
      <c r="BH22" s="18"/>
      <c r="BI22" s="18"/>
      <c r="BJ22" s="18"/>
      <c r="BK22" s="18"/>
      <c r="BL22" s="18"/>
      <c r="BM22" s="18"/>
      <c r="BP22" s="7"/>
      <c r="BQ22" s="7"/>
      <c r="BR22" s="7"/>
      <c r="BS22" s="7"/>
      <c r="BT22" s="7"/>
      <c r="BU22" s="7"/>
    </row>
    <row r="23" spans="1:78" ht="14.25" customHeight="1" x14ac:dyDescent="0.25">
      <c r="H23" s="62" t="s">
        <v>32</v>
      </c>
      <c r="I23">
        <v>25</v>
      </c>
      <c r="J23" s="53">
        <v>2.0939000000000001</v>
      </c>
      <c r="K23" s="69">
        <f t="shared" si="0"/>
        <v>0</v>
      </c>
      <c r="L23" s="70">
        <f t="shared" si="1"/>
        <v>0</v>
      </c>
      <c r="M23" s="64" t="e">
        <f>($I23*Izcenojumu_veidlapa!M23+Izcenojumu_veidlapa!$S23*Kalkulators!$X$14)/Kalkulators!$X$14</f>
        <v>#DIV/0!</v>
      </c>
      <c r="N23" s="57" t="e">
        <f>($I23*Izcenojumu_veidlapa!N23+Izcenojumu_veidlapa!$S23*Kalkulators!$X$14)/Kalkulators!$X$14</f>
        <v>#DIV/0!</v>
      </c>
      <c r="O23" s="57" t="e">
        <f>($I23*Izcenojumu_veidlapa!O23+Izcenojumu_veidlapa!$S23*Kalkulators!$X$14)/Kalkulators!$X$14</f>
        <v>#DIV/0!</v>
      </c>
      <c r="P23" s="57" t="e">
        <f>($I23*Izcenojumu_veidlapa!P23+Izcenojumu_veidlapa!$S23*Kalkulators!$X$14)/Kalkulators!$X$14</f>
        <v>#DIV/0!</v>
      </c>
      <c r="Q23" s="57" t="e">
        <f>($I23*Izcenojumu_veidlapa!Q23+Izcenojumu_veidlapa!$S23*Kalkulators!$X$14)/Kalkulators!$X$14</f>
        <v>#DIV/0!</v>
      </c>
      <c r="R23" s="142"/>
      <c r="S23" s="72">
        <f>$I23*Izcenojumu_veidlapa!M23+Izcenojumu_veidlapa!$S23*Kalkulators!$X$14</f>
        <v>0</v>
      </c>
      <c r="T23" s="72">
        <f>$I23*Izcenojumu_veidlapa!N23+Izcenojumu_veidlapa!$S23*Kalkulators!$X$14</f>
        <v>0</v>
      </c>
      <c r="U23" s="72">
        <f>$I23*Izcenojumu_veidlapa!O23+Izcenojumu_veidlapa!$S23*Kalkulators!$X$14</f>
        <v>0</v>
      </c>
      <c r="V23" s="72">
        <f>$I23*Izcenojumu_veidlapa!P23+Izcenojumu_veidlapa!$S23*Kalkulators!$X$14</f>
        <v>0</v>
      </c>
      <c r="W23" s="72">
        <f>$I23*Izcenojumu_veidlapa!Q23+Izcenojumu_veidlapa!$S23*Kalkulators!$X$14</f>
        <v>0</v>
      </c>
      <c r="X23" s="61"/>
      <c r="Y23" s="119"/>
      <c r="Z23"/>
      <c r="AA23" s="63"/>
      <c r="AB23" s="136"/>
      <c r="AC23" s="136"/>
      <c r="AI23" s="137"/>
      <c r="AJ23" s="122"/>
      <c r="AK23" s="61"/>
      <c r="AL23" s="61"/>
      <c r="AM23" s="61"/>
      <c r="AN23" s="61"/>
      <c r="AO23" s="18"/>
      <c r="AP23" s="18"/>
      <c r="AQ23" s="7"/>
      <c r="AR23" s="7"/>
      <c r="AS23" s="7"/>
      <c r="AT23" s="7"/>
      <c r="AU23" s="7"/>
      <c r="AV23" s="7"/>
      <c r="AW23" s="7"/>
      <c r="AX23" s="7"/>
      <c r="AY23" s="7"/>
      <c r="AZ23" s="7"/>
      <c r="BA23" s="7"/>
      <c r="BB23" s="7"/>
      <c r="BC23"/>
      <c r="BD23"/>
      <c r="BE23" s="119"/>
      <c r="BF23" s="7"/>
      <c r="BG23" s="110"/>
      <c r="BH23" s="18"/>
      <c r="BI23" s="18"/>
      <c r="BJ23" s="18"/>
      <c r="BK23" s="18"/>
      <c r="BL23" s="18"/>
      <c r="BM23" s="18"/>
      <c r="BP23" s="7"/>
      <c r="BQ23" s="7"/>
      <c r="BR23" s="7"/>
      <c r="BS23" s="7"/>
      <c r="BT23" s="7"/>
      <c r="BU23" s="7"/>
    </row>
    <row r="24" spans="1:78" ht="14.25" customHeight="1" x14ac:dyDescent="0.25">
      <c r="H24" s="62" t="s">
        <v>34</v>
      </c>
      <c r="I24">
        <v>30</v>
      </c>
      <c r="J24" s="53">
        <v>1.9146000000000001</v>
      </c>
      <c r="K24" s="69">
        <f t="shared" si="0"/>
        <v>0</v>
      </c>
      <c r="L24" s="70">
        <f t="shared" si="1"/>
        <v>0</v>
      </c>
      <c r="M24" s="64" t="e">
        <f>($I24*Izcenojumu_veidlapa!M24+Izcenojumu_veidlapa!$S24*Kalkulators!$X$14)/Kalkulators!$X$14</f>
        <v>#DIV/0!</v>
      </c>
      <c r="N24" s="57" t="e">
        <f>($I24*Izcenojumu_veidlapa!N24+Izcenojumu_veidlapa!$S24*Kalkulators!$X$14)/Kalkulators!$X$14</f>
        <v>#DIV/0!</v>
      </c>
      <c r="O24" s="57" t="e">
        <f>($I24*Izcenojumu_veidlapa!O24+Izcenojumu_veidlapa!$S24*Kalkulators!$X$14)/Kalkulators!$X$14</f>
        <v>#DIV/0!</v>
      </c>
      <c r="P24" s="57" t="e">
        <f>($I24*Izcenojumu_veidlapa!P24+Izcenojumu_veidlapa!$S24*Kalkulators!$X$14)/Kalkulators!$X$14</f>
        <v>#DIV/0!</v>
      </c>
      <c r="Q24" s="57" t="e">
        <f>($I24*Izcenojumu_veidlapa!Q24+Izcenojumu_veidlapa!$S24*Kalkulators!$X$14)/Kalkulators!$X$14</f>
        <v>#DIV/0!</v>
      </c>
      <c r="R24" s="142"/>
      <c r="S24" s="72">
        <f>$I24*Izcenojumu_veidlapa!M24+Izcenojumu_veidlapa!$S24*Kalkulators!$X$14</f>
        <v>0</v>
      </c>
      <c r="T24" s="72">
        <f>$I24*Izcenojumu_veidlapa!N24+Izcenojumu_veidlapa!$S24*Kalkulators!$X$14</f>
        <v>0</v>
      </c>
      <c r="U24" s="72">
        <f>$I24*Izcenojumu_veidlapa!O24+Izcenojumu_veidlapa!$S24*Kalkulators!$X$14</f>
        <v>0</v>
      </c>
      <c r="V24" s="72">
        <f>$I24*Izcenojumu_veidlapa!P24+Izcenojumu_veidlapa!$S24*Kalkulators!$X$14</f>
        <v>0</v>
      </c>
      <c r="W24" s="72">
        <f>$I24*Izcenojumu_veidlapa!Q24+Izcenojumu_veidlapa!$S24*Kalkulators!$X$14</f>
        <v>0</v>
      </c>
      <c r="X24" s="61"/>
      <c r="Y24" s="119"/>
      <c r="Z24"/>
      <c r="AA24" s="63"/>
      <c r="AB24" s="136"/>
      <c r="AC24" s="136"/>
      <c r="AI24" s="137"/>
      <c r="AJ24" s="122"/>
      <c r="AK24" s="61"/>
      <c r="AL24" s="61"/>
      <c r="AM24" s="61"/>
      <c r="AN24" s="61"/>
      <c r="AO24" s="18"/>
      <c r="AP24" s="18"/>
      <c r="AQ24" s="7"/>
      <c r="AR24" s="7"/>
      <c r="AS24" s="7"/>
      <c r="AT24" s="7"/>
      <c r="AU24" s="7"/>
      <c r="AV24" s="7"/>
      <c r="AW24" s="7"/>
      <c r="AX24" s="7"/>
      <c r="AY24" s="7"/>
      <c r="AZ24" s="7"/>
      <c r="BA24" s="7"/>
      <c r="BB24" s="7"/>
      <c r="BC24"/>
      <c r="BD24"/>
      <c r="BE24" s="119"/>
      <c r="BF24" s="7"/>
      <c r="BG24" s="110"/>
      <c r="BH24" s="18"/>
      <c r="BI24" s="18"/>
      <c r="BJ24" s="18"/>
      <c r="BK24" s="18"/>
      <c r="BL24" s="18"/>
      <c r="BM24" s="18"/>
      <c r="BP24" s="7"/>
      <c r="BQ24" s="7"/>
      <c r="BR24" s="7"/>
      <c r="BS24" s="7"/>
      <c r="BT24" s="7"/>
      <c r="BU24" s="7"/>
    </row>
    <row r="25" spans="1:78" ht="14.25" customHeight="1" x14ac:dyDescent="0.25">
      <c r="H25" s="62" t="s">
        <v>36</v>
      </c>
      <c r="I25">
        <v>35</v>
      </c>
      <c r="J25" s="53">
        <v>1.6716</v>
      </c>
      <c r="K25" s="69">
        <f t="shared" si="0"/>
        <v>0</v>
      </c>
      <c r="L25" s="70">
        <f t="shared" si="1"/>
        <v>0</v>
      </c>
      <c r="M25" s="64" t="e">
        <f>($I25*Izcenojumu_veidlapa!M25+Izcenojumu_veidlapa!$S25*Kalkulators!$X$14)/Kalkulators!$X$14</f>
        <v>#DIV/0!</v>
      </c>
      <c r="N25" s="57" t="e">
        <f>($I25*Izcenojumu_veidlapa!N25+Izcenojumu_veidlapa!$S25*Kalkulators!$X$14)/Kalkulators!$X$14</f>
        <v>#DIV/0!</v>
      </c>
      <c r="O25" s="57" t="e">
        <f>($I25*Izcenojumu_veidlapa!O25+Izcenojumu_veidlapa!$S25*Kalkulators!$X$14)/Kalkulators!$X$14</f>
        <v>#DIV/0!</v>
      </c>
      <c r="P25" s="57" t="e">
        <f>($I25*Izcenojumu_veidlapa!P25+Izcenojumu_veidlapa!$S25*Kalkulators!$X$14)/Kalkulators!$X$14</f>
        <v>#DIV/0!</v>
      </c>
      <c r="Q25" s="57" t="e">
        <f>($I25*Izcenojumu_veidlapa!Q25+Izcenojumu_veidlapa!$S25*Kalkulators!$X$14)/Kalkulators!$X$14</f>
        <v>#DIV/0!</v>
      </c>
      <c r="R25" s="142"/>
      <c r="S25" s="72">
        <f>$I25*Izcenojumu_veidlapa!M25+Izcenojumu_veidlapa!$S25*Kalkulators!$X$14</f>
        <v>0</v>
      </c>
      <c r="T25" s="72">
        <f>$I25*Izcenojumu_veidlapa!N25+Izcenojumu_veidlapa!$S25*Kalkulators!$X$14</f>
        <v>0</v>
      </c>
      <c r="U25" s="72">
        <f>$I25*Izcenojumu_veidlapa!O25+Izcenojumu_veidlapa!$S25*Kalkulators!$X$14</f>
        <v>0</v>
      </c>
      <c r="V25" s="72">
        <f>$I25*Izcenojumu_veidlapa!P25+Izcenojumu_veidlapa!$S25*Kalkulators!$X$14</f>
        <v>0</v>
      </c>
      <c r="W25" s="72">
        <f>$I25*Izcenojumu_veidlapa!Q25+Izcenojumu_veidlapa!$S25*Kalkulators!$X$14</f>
        <v>0</v>
      </c>
      <c r="X25" s="61"/>
      <c r="Y25" s="119"/>
      <c r="Z25"/>
      <c r="AA25" s="63"/>
      <c r="AB25" s="136"/>
      <c r="AC25" s="136"/>
      <c r="AI25" s="137"/>
      <c r="AJ25" s="122"/>
      <c r="AK25" s="61"/>
      <c r="AL25" s="61"/>
      <c r="AM25" s="61"/>
      <c r="AN25" s="61"/>
      <c r="AO25" s="18"/>
      <c r="AP25" s="18"/>
      <c r="AQ25" s="7"/>
      <c r="AR25" s="7"/>
      <c r="AS25" s="7"/>
      <c r="AT25" s="7"/>
      <c r="AU25" s="7"/>
      <c r="AV25" s="7"/>
      <c r="AW25" s="7"/>
      <c r="AX25" s="7"/>
      <c r="AY25" s="7"/>
      <c r="AZ25" s="7"/>
      <c r="BA25" s="7"/>
      <c r="BB25" s="7"/>
      <c r="BC25"/>
      <c r="BD25"/>
      <c r="BE25" s="119"/>
      <c r="BF25" s="7"/>
      <c r="BG25" s="110"/>
      <c r="BH25" s="18"/>
      <c r="BI25" s="18"/>
      <c r="BJ25" s="18"/>
      <c r="BK25" s="18"/>
      <c r="BL25" s="18"/>
      <c r="BM25" s="18"/>
      <c r="BP25" s="7"/>
      <c r="BQ25" s="7"/>
      <c r="BR25" s="7"/>
      <c r="BS25" s="7"/>
      <c r="BT25" s="7"/>
      <c r="BU25" s="7"/>
    </row>
    <row r="26" spans="1:78" ht="14.25" customHeight="1" x14ac:dyDescent="0.25">
      <c r="H26" s="62" t="s">
        <v>38</v>
      </c>
      <c r="I26">
        <v>40</v>
      </c>
      <c r="J26" s="53">
        <v>1.5754999999999999</v>
      </c>
      <c r="K26" s="69">
        <f t="shared" si="0"/>
        <v>0</v>
      </c>
      <c r="L26" s="70">
        <f t="shared" si="1"/>
        <v>0</v>
      </c>
      <c r="M26" s="64" t="e">
        <f>($I26*Izcenojumu_veidlapa!M26+Izcenojumu_veidlapa!$S26*Kalkulators!$X$14)/Kalkulators!$X$14</f>
        <v>#DIV/0!</v>
      </c>
      <c r="N26" s="57" t="e">
        <f>($I26*Izcenojumu_veidlapa!N26+Izcenojumu_veidlapa!$S26*Kalkulators!$X$14)/Kalkulators!$X$14</f>
        <v>#DIV/0!</v>
      </c>
      <c r="O26" s="57" t="e">
        <f>($I26*Izcenojumu_veidlapa!O26+Izcenojumu_veidlapa!$S26*Kalkulators!$X$14)/Kalkulators!$X$14</f>
        <v>#DIV/0!</v>
      </c>
      <c r="P26" s="57" t="e">
        <f>($I26*Izcenojumu_veidlapa!P26+Izcenojumu_veidlapa!$S26*Kalkulators!$X$14)/Kalkulators!$X$14</f>
        <v>#DIV/0!</v>
      </c>
      <c r="Q26" s="57" t="e">
        <f>($I26*Izcenojumu_veidlapa!Q26+Izcenojumu_veidlapa!$S26*Kalkulators!$X$14)/Kalkulators!$X$14</f>
        <v>#DIV/0!</v>
      </c>
      <c r="R26" s="142"/>
      <c r="S26" s="72">
        <f>$I26*Izcenojumu_veidlapa!M26+Izcenojumu_veidlapa!$S26*Kalkulators!$X$14</f>
        <v>0</v>
      </c>
      <c r="T26" s="72">
        <f>$I26*Izcenojumu_veidlapa!N26+Izcenojumu_veidlapa!$S26*Kalkulators!$X$14</f>
        <v>0</v>
      </c>
      <c r="U26" s="72">
        <f>$I26*Izcenojumu_veidlapa!O26+Izcenojumu_veidlapa!$S26*Kalkulators!$X$14</f>
        <v>0</v>
      </c>
      <c r="V26" s="72">
        <f>$I26*Izcenojumu_veidlapa!P26+Izcenojumu_veidlapa!$S26*Kalkulators!$X$14</f>
        <v>0</v>
      </c>
      <c r="W26" s="72">
        <f>$I26*Izcenojumu_veidlapa!Q26+Izcenojumu_veidlapa!$S26*Kalkulators!$X$14</f>
        <v>0</v>
      </c>
      <c r="X26" s="61"/>
      <c r="Y26" s="119"/>
      <c r="Z26"/>
      <c r="AA26" s="63"/>
      <c r="AB26" s="136"/>
      <c r="AC26" s="136"/>
      <c r="AI26" s="137"/>
      <c r="AJ26" s="122"/>
      <c r="AK26" s="61"/>
      <c r="AL26" s="61"/>
      <c r="AM26" s="61"/>
      <c r="AN26" s="61"/>
      <c r="AO26" s="18"/>
      <c r="AP26" s="18"/>
      <c r="AQ26" s="7"/>
      <c r="AR26" s="7"/>
      <c r="AS26" s="7"/>
      <c r="AT26" s="7"/>
      <c r="AU26" s="7"/>
      <c r="AV26" s="7"/>
      <c r="AW26" s="7"/>
      <c r="AX26" s="7"/>
      <c r="AY26" s="7"/>
      <c r="AZ26" s="7"/>
      <c r="BA26" s="7"/>
      <c r="BB26" s="7"/>
      <c r="BC26"/>
      <c r="BD26"/>
      <c r="BE26" s="119"/>
      <c r="BF26" s="7"/>
      <c r="BG26" s="110"/>
      <c r="BH26" s="18"/>
      <c r="BI26" s="18"/>
      <c r="BJ26" s="18"/>
      <c r="BK26" s="18"/>
      <c r="BL26" s="18"/>
      <c r="BM26" s="18"/>
      <c r="BQ26" s="7"/>
      <c r="BR26" s="7"/>
      <c r="BS26" s="7"/>
      <c r="BT26" s="7"/>
      <c r="BU26" s="7"/>
    </row>
    <row r="27" spans="1:78" ht="14.25" customHeight="1" x14ac:dyDescent="0.25">
      <c r="H27" s="62" t="s">
        <v>40</v>
      </c>
      <c r="I27">
        <v>45</v>
      </c>
      <c r="J27" s="53">
        <v>1.5007999999999999</v>
      </c>
      <c r="K27" s="69">
        <f t="shared" si="0"/>
        <v>0</v>
      </c>
      <c r="L27" s="70">
        <f t="shared" si="1"/>
        <v>0</v>
      </c>
      <c r="M27" s="64" t="e">
        <f>($I27*Izcenojumu_veidlapa!M27+Izcenojumu_veidlapa!$S27*Kalkulators!$X$14)/Kalkulators!$X$14</f>
        <v>#DIV/0!</v>
      </c>
      <c r="N27" s="57" t="e">
        <f>($I27*Izcenojumu_veidlapa!N27+Izcenojumu_veidlapa!$S27*Kalkulators!$X$14)/Kalkulators!$X$14</f>
        <v>#DIV/0!</v>
      </c>
      <c r="O27" s="57" t="e">
        <f>($I27*Izcenojumu_veidlapa!O27+Izcenojumu_veidlapa!$S27*Kalkulators!$X$14)/Kalkulators!$X$14</f>
        <v>#DIV/0!</v>
      </c>
      <c r="P27" s="57" t="e">
        <f>($I27*Izcenojumu_veidlapa!P27+Izcenojumu_veidlapa!$S27*Kalkulators!$X$14)/Kalkulators!$X$14</f>
        <v>#DIV/0!</v>
      </c>
      <c r="Q27" s="57" t="e">
        <f>($I27*Izcenojumu_veidlapa!Q27+Izcenojumu_veidlapa!$S27*Kalkulators!$X$14)/Kalkulators!$X$14</f>
        <v>#DIV/0!</v>
      </c>
      <c r="R27" s="142"/>
      <c r="S27" s="72">
        <f>$I27*Izcenojumu_veidlapa!M27+Izcenojumu_veidlapa!$S27*Kalkulators!$X$14</f>
        <v>0</v>
      </c>
      <c r="T27" s="72">
        <f>$I27*Izcenojumu_veidlapa!N27+Izcenojumu_veidlapa!$S27*Kalkulators!$X$14</f>
        <v>0</v>
      </c>
      <c r="U27" s="72">
        <f>$I27*Izcenojumu_veidlapa!O27+Izcenojumu_veidlapa!$S27*Kalkulators!$X$14</f>
        <v>0</v>
      </c>
      <c r="V27" s="72">
        <f>$I27*Izcenojumu_veidlapa!P27+Izcenojumu_veidlapa!$S27*Kalkulators!$X$14</f>
        <v>0</v>
      </c>
      <c r="W27" s="72">
        <f>$I27*Izcenojumu_veidlapa!Q27+Izcenojumu_veidlapa!$S27*Kalkulators!$X$14</f>
        <v>0</v>
      </c>
      <c r="X27" s="61"/>
      <c r="Y27" s="119"/>
      <c r="Z27"/>
      <c r="AA27" s="63"/>
      <c r="AB27" s="136"/>
      <c r="AC27" s="136"/>
      <c r="AI27" s="137"/>
      <c r="AJ27" s="122"/>
      <c r="AK27" s="61"/>
      <c r="AL27" s="61"/>
      <c r="AM27" s="61"/>
      <c r="AN27" s="61"/>
      <c r="AO27" s="18"/>
      <c r="AP27" s="18"/>
      <c r="AQ27" s="7"/>
      <c r="AR27" s="7"/>
      <c r="AS27" s="7"/>
      <c r="AT27" s="7"/>
      <c r="AU27" s="7"/>
      <c r="AV27" s="7"/>
      <c r="AW27" s="7"/>
      <c r="AX27" s="7"/>
      <c r="AY27" s="7"/>
      <c r="AZ27" s="7"/>
      <c r="BA27" s="7"/>
      <c r="BB27" s="7"/>
      <c r="BC27"/>
      <c r="BD27"/>
      <c r="BE27" s="119"/>
      <c r="BF27" s="7"/>
      <c r="BG27" s="110"/>
      <c r="BH27" s="18"/>
      <c r="BI27" s="18"/>
      <c r="BJ27" s="18"/>
      <c r="BK27" s="18"/>
      <c r="BL27" s="18"/>
      <c r="BM27" s="18"/>
      <c r="BQ27" s="7"/>
      <c r="BR27" s="7"/>
      <c r="BS27" s="7"/>
      <c r="BT27" s="7"/>
      <c r="BU27" s="7"/>
    </row>
    <row r="28" spans="1:78" ht="14.25" customHeight="1" x14ac:dyDescent="0.25">
      <c r="H28" s="62" t="s">
        <v>42</v>
      </c>
      <c r="I28">
        <v>50</v>
      </c>
      <c r="J28" s="53">
        <v>1.4411</v>
      </c>
      <c r="K28" s="69">
        <f t="shared" si="0"/>
        <v>0</v>
      </c>
      <c r="L28" s="70">
        <f t="shared" si="1"/>
        <v>0</v>
      </c>
      <c r="M28" s="64" t="e">
        <f>($I28*Izcenojumu_veidlapa!M28+Izcenojumu_veidlapa!$S28*Kalkulators!$X$14)/Kalkulators!$X$14</f>
        <v>#DIV/0!</v>
      </c>
      <c r="N28" s="57" t="e">
        <f>($I28*Izcenojumu_veidlapa!N28+Izcenojumu_veidlapa!$S28*Kalkulators!$X$14)/Kalkulators!$X$14</f>
        <v>#DIV/0!</v>
      </c>
      <c r="O28" s="57" t="e">
        <f>($I28*Izcenojumu_veidlapa!O28+Izcenojumu_veidlapa!$S28*Kalkulators!$X$14)/Kalkulators!$X$14</f>
        <v>#DIV/0!</v>
      </c>
      <c r="P28" s="57" t="e">
        <f>($I28*Izcenojumu_veidlapa!P28+Izcenojumu_veidlapa!$S28*Kalkulators!$X$14)/Kalkulators!$X$14</f>
        <v>#DIV/0!</v>
      </c>
      <c r="Q28" s="57" t="e">
        <f>($I28*Izcenojumu_veidlapa!Q28+Izcenojumu_veidlapa!$S28*Kalkulators!$X$14)/Kalkulators!$X$14</f>
        <v>#DIV/0!</v>
      </c>
      <c r="R28" s="142"/>
      <c r="S28" s="72">
        <f>$I28*Izcenojumu_veidlapa!M28+Izcenojumu_veidlapa!$S28*Kalkulators!$X$14</f>
        <v>0</v>
      </c>
      <c r="T28" s="72">
        <f>$I28*Izcenojumu_veidlapa!N28+Izcenojumu_veidlapa!$S28*Kalkulators!$X$14</f>
        <v>0</v>
      </c>
      <c r="U28" s="72">
        <f>$I28*Izcenojumu_veidlapa!O28+Izcenojumu_veidlapa!$S28*Kalkulators!$X$14</f>
        <v>0</v>
      </c>
      <c r="V28" s="72">
        <f>$I28*Izcenojumu_veidlapa!P28+Izcenojumu_veidlapa!$S28*Kalkulators!$X$14</f>
        <v>0</v>
      </c>
      <c r="W28" s="72">
        <f>$I28*Izcenojumu_veidlapa!Q28+Izcenojumu_veidlapa!$S28*Kalkulators!$X$14</f>
        <v>0</v>
      </c>
      <c r="X28" s="61"/>
      <c r="Y28" s="119"/>
      <c r="Z28"/>
      <c r="AA28" s="63"/>
      <c r="AB28" s="136"/>
      <c r="AC28" s="136"/>
      <c r="AI28" s="137"/>
      <c r="AJ28" s="122"/>
      <c r="AK28" s="61"/>
      <c r="AL28" s="61"/>
      <c r="AM28" s="61"/>
      <c r="AN28" s="61"/>
      <c r="AO28" s="18"/>
      <c r="AP28" s="18"/>
      <c r="AQ28" s="7"/>
      <c r="AR28" s="7"/>
      <c r="AS28" s="7"/>
      <c r="AT28" s="7"/>
      <c r="AU28" s="7"/>
      <c r="AV28" s="7"/>
      <c r="AW28" s="7"/>
      <c r="AX28" s="7"/>
      <c r="AY28" s="7"/>
      <c r="AZ28" s="7"/>
      <c r="BA28" s="7"/>
      <c r="BB28" s="7"/>
      <c r="BC28"/>
      <c r="BD28"/>
      <c r="BE28" s="119"/>
      <c r="BF28" s="7"/>
      <c r="BG28" s="110"/>
      <c r="BH28" s="18"/>
      <c r="BI28" s="18"/>
      <c r="BJ28" s="18"/>
      <c r="BK28" s="18"/>
      <c r="BL28" s="18"/>
      <c r="BM28" s="18"/>
      <c r="BQ28" s="7"/>
      <c r="BR28" s="7"/>
      <c r="BS28" s="7"/>
      <c r="BT28" s="7"/>
      <c r="BU28" s="7"/>
    </row>
    <row r="29" spans="1:78" ht="14.25" customHeight="1" x14ac:dyDescent="0.25">
      <c r="H29" s="62" t="s">
        <v>44</v>
      </c>
      <c r="I29">
        <v>55</v>
      </c>
      <c r="J29" s="53">
        <v>1.3922000000000001</v>
      </c>
      <c r="K29" s="69">
        <f t="shared" si="0"/>
        <v>0</v>
      </c>
      <c r="L29" s="70">
        <f t="shared" si="1"/>
        <v>0</v>
      </c>
      <c r="M29" s="64" t="e">
        <f>($I29*Izcenojumu_veidlapa!M29+Izcenojumu_veidlapa!$S29*Kalkulators!$X$14)/Kalkulators!$X$14</f>
        <v>#DIV/0!</v>
      </c>
      <c r="N29" s="57" t="e">
        <f>($I29*Izcenojumu_veidlapa!N29+Izcenojumu_veidlapa!$S29*Kalkulators!$X$14)/Kalkulators!$X$14</f>
        <v>#DIV/0!</v>
      </c>
      <c r="O29" s="57" t="e">
        <f>($I29*Izcenojumu_veidlapa!O29+Izcenojumu_veidlapa!$S29*Kalkulators!$X$14)/Kalkulators!$X$14</f>
        <v>#DIV/0!</v>
      </c>
      <c r="P29" s="57" t="e">
        <f>($I29*Izcenojumu_veidlapa!P29+Izcenojumu_veidlapa!$S29*Kalkulators!$X$14)/Kalkulators!$X$14</f>
        <v>#DIV/0!</v>
      </c>
      <c r="Q29" s="57" t="e">
        <f>($I29*Izcenojumu_veidlapa!Q29+Izcenojumu_veidlapa!$S29*Kalkulators!$X$14)/Kalkulators!$X$14</f>
        <v>#DIV/0!</v>
      </c>
      <c r="R29" s="142"/>
      <c r="S29" s="72">
        <f>$I29*Izcenojumu_veidlapa!M29+Izcenojumu_veidlapa!$S29*Kalkulators!$X$14</f>
        <v>0</v>
      </c>
      <c r="T29" s="72">
        <f>$I29*Izcenojumu_veidlapa!N29+Izcenojumu_veidlapa!$S29*Kalkulators!$X$14</f>
        <v>0</v>
      </c>
      <c r="U29" s="72">
        <f>$I29*Izcenojumu_veidlapa!O29+Izcenojumu_veidlapa!$S29*Kalkulators!$X$14</f>
        <v>0</v>
      </c>
      <c r="V29" s="72">
        <f>$I29*Izcenojumu_veidlapa!P29+Izcenojumu_veidlapa!$S29*Kalkulators!$X$14</f>
        <v>0</v>
      </c>
      <c r="W29" s="72">
        <f>$I29*Izcenojumu_veidlapa!Q29+Izcenojumu_veidlapa!$S29*Kalkulators!$X$14</f>
        <v>0</v>
      </c>
      <c r="X29" s="61"/>
      <c r="Y29" s="119"/>
      <c r="Z29"/>
      <c r="AA29" s="63"/>
      <c r="AB29" s="136"/>
      <c r="AC29" s="136"/>
      <c r="AI29" s="137"/>
      <c r="AJ29" s="122"/>
      <c r="AK29" s="61"/>
      <c r="AL29" s="61"/>
      <c r="AM29" s="61"/>
      <c r="AN29" s="61"/>
      <c r="AO29" s="18"/>
      <c r="AP29" s="18"/>
      <c r="AQ29" s="7"/>
      <c r="AR29" s="7"/>
      <c r="AS29" s="7"/>
      <c r="AT29" s="7"/>
      <c r="AU29" s="7"/>
      <c r="AV29" s="7"/>
      <c r="AW29" s="7"/>
      <c r="AX29" s="7"/>
      <c r="AY29" s="7"/>
      <c r="AZ29" s="7"/>
      <c r="BA29" s="7"/>
      <c r="BB29" s="7"/>
      <c r="BC29"/>
      <c r="BD29"/>
      <c r="BE29" s="119"/>
      <c r="BF29" s="7"/>
      <c r="BG29" s="110"/>
      <c r="BH29" s="18"/>
      <c r="BI29" s="18"/>
      <c r="BJ29" s="18"/>
      <c r="BK29" s="18"/>
      <c r="BL29" s="18"/>
      <c r="BM29" s="18"/>
      <c r="BQ29" s="7"/>
      <c r="BR29" s="7"/>
      <c r="BS29" s="7"/>
      <c r="BT29" s="7"/>
      <c r="BU29" s="7"/>
    </row>
    <row r="30" spans="1:78" ht="14.25" customHeight="1" x14ac:dyDescent="0.25">
      <c r="H30" s="62" t="s">
        <v>46</v>
      </c>
      <c r="I30">
        <v>60</v>
      </c>
      <c r="J30" s="53">
        <v>1.3514999999999999</v>
      </c>
      <c r="K30" s="69">
        <f t="shared" si="0"/>
        <v>0</v>
      </c>
      <c r="L30" s="70">
        <f t="shared" si="1"/>
        <v>0</v>
      </c>
      <c r="M30" s="64" t="e">
        <f>($I30*Izcenojumu_veidlapa!M30+Izcenojumu_veidlapa!$S30*Kalkulators!$X$14)/Kalkulators!$X$14</f>
        <v>#DIV/0!</v>
      </c>
      <c r="N30" s="57" t="e">
        <f>($I30*Izcenojumu_veidlapa!N30+Izcenojumu_veidlapa!$S30*Kalkulators!$X$14)/Kalkulators!$X$14</f>
        <v>#DIV/0!</v>
      </c>
      <c r="O30" s="57" t="e">
        <f>($I30*Izcenojumu_veidlapa!O30+Izcenojumu_veidlapa!$S30*Kalkulators!$X$14)/Kalkulators!$X$14</f>
        <v>#DIV/0!</v>
      </c>
      <c r="P30" s="57" t="e">
        <f>($I30*Izcenojumu_veidlapa!P30+Izcenojumu_veidlapa!$S30*Kalkulators!$X$14)/Kalkulators!$X$14</f>
        <v>#DIV/0!</v>
      </c>
      <c r="Q30" s="57" t="e">
        <f>($I30*Izcenojumu_veidlapa!Q30+Izcenojumu_veidlapa!$S30*Kalkulators!$X$14)/Kalkulators!$X$14</f>
        <v>#DIV/0!</v>
      </c>
      <c r="R30" s="142"/>
      <c r="S30" s="72">
        <f>$I30*Izcenojumu_veidlapa!M30+Izcenojumu_veidlapa!$S30*Kalkulators!$X$14</f>
        <v>0</v>
      </c>
      <c r="T30" s="72">
        <f>$I30*Izcenojumu_veidlapa!N30+Izcenojumu_veidlapa!$S30*Kalkulators!$X$14</f>
        <v>0</v>
      </c>
      <c r="U30" s="72">
        <f>$I30*Izcenojumu_veidlapa!O30+Izcenojumu_veidlapa!$S30*Kalkulators!$X$14</f>
        <v>0</v>
      </c>
      <c r="V30" s="72">
        <f>$I30*Izcenojumu_veidlapa!P30+Izcenojumu_veidlapa!$S30*Kalkulators!$X$14</f>
        <v>0</v>
      </c>
      <c r="W30" s="72">
        <f>$I30*Izcenojumu_veidlapa!Q30+Izcenojumu_veidlapa!$S30*Kalkulators!$X$14</f>
        <v>0</v>
      </c>
      <c r="X30" s="61"/>
      <c r="Y30" s="119"/>
      <c r="Z30"/>
      <c r="AA30" s="63"/>
      <c r="AB30" s="136"/>
      <c r="AC30" s="136"/>
      <c r="AI30" s="137"/>
      <c r="AJ30" s="122"/>
      <c r="AK30" s="61"/>
      <c r="AL30" s="61"/>
      <c r="AM30" s="61"/>
      <c r="AN30" s="61"/>
      <c r="AO30" s="18"/>
      <c r="AP30" s="18"/>
      <c r="AQ30" s="7"/>
      <c r="AR30" s="7"/>
      <c r="AS30" s="7"/>
      <c r="AT30" s="7"/>
      <c r="AU30" s="7"/>
      <c r="AV30" s="7"/>
      <c r="AW30" s="7"/>
      <c r="AX30" s="7"/>
      <c r="AY30" s="7"/>
      <c r="AZ30" s="7"/>
      <c r="BA30" s="7"/>
      <c r="BB30" s="7"/>
      <c r="BC30"/>
      <c r="BD30"/>
      <c r="BE30" s="119"/>
      <c r="BF30" s="7"/>
      <c r="BG30" s="110"/>
      <c r="BH30" s="18"/>
      <c r="BI30" s="18"/>
      <c r="BJ30" s="18"/>
      <c r="BK30" s="18"/>
      <c r="BL30" s="18"/>
      <c r="BM30" s="18"/>
      <c r="BQ30" s="7"/>
      <c r="BR30" s="7"/>
      <c r="BS30" s="7"/>
      <c r="BT30" s="7"/>
      <c r="BU30" s="7"/>
    </row>
    <row r="31" spans="1:78" ht="14.25" customHeight="1" x14ac:dyDescent="0.25">
      <c r="H31" s="62" t="s">
        <v>48</v>
      </c>
      <c r="I31">
        <v>65</v>
      </c>
      <c r="J31" s="53">
        <v>1.3169999999999999</v>
      </c>
      <c r="K31" s="69">
        <f t="shared" si="0"/>
        <v>0</v>
      </c>
      <c r="L31" s="70">
        <f t="shared" si="1"/>
        <v>0</v>
      </c>
      <c r="M31" s="64" t="e">
        <f>($I31*Izcenojumu_veidlapa!M31+Izcenojumu_veidlapa!$S31*Kalkulators!$X$14)/Kalkulators!$X$14</f>
        <v>#DIV/0!</v>
      </c>
      <c r="N31" s="57" t="e">
        <f>($I31*Izcenojumu_veidlapa!N31+Izcenojumu_veidlapa!$S31*Kalkulators!$X$14)/Kalkulators!$X$14</f>
        <v>#DIV/0!</v>
      </c>
      <c r="O31" s="57" t="e">
        <f>($I31*Izcenojumu_veidlapa!O31+Izcenojumu_veidlapa!$S31*Kalkulators!$X$14)/Kalkulators!$X$14</f>
        <v>#DIV/0!</v>
      </c>
      <c r="P31" s="57" t="e">
        <f>($I31*Izcenojumu_veidlapa!P31+Izcenojumu_veidlapa!$S31*Kalkulators!$X$14)/Kalkulators!$X$14</f>
        <v>#DIV/0!</v>
      </c>
      <c r="Q31" s="57" t="e">
        <f>($I31*Izcenojumu_veidlapa!Q31+Izcenojumu_veidlapa!$S31*Kalkulators!$X$14)/Kalkulators!$X$14</f>
        <v>#DIV/0!</v>
      </c>
      <c r="R31" s="142"/>
      <c r="S31" s="72">
        <f>$I31*Izcenojumu_veidlapa!M31+Izcenojumu_veidlapa!$S31*Kalkulators!$X$14</f>
        <v>0</v>
      </c>
      <c r="T31" s="72">
        <f>$I31*Izcenojumu_veidlapa!N31+Izcenojumu_veidlapa!$S31*Kalkulators!$X$14</f>
        <v>0</v>
      </c>
      <c r="U31" s="72">
        <f>$I31*Izcenojumu_veidlapa!O31+Izcenojumu_veidlapa!$S31*Kalkulators!$X$14</f>
        <v>0</v>
      </c>
      <c r="V31" s="72">
        <f>$I31*Izcenojumu_veidlapa!P31+Izcenojumu_veidlapa!$S31*Kalkulators!$X$14</f>
        <v>0</v>
      </c>
      <c r="W31" s="72">
        <f>$I31*Izcenojumu_veidlapa!Q31+Izcenojumu_veidlapa!$S31*Kalkulators!$X$14</f>
        <v>0</v>
      </c>
      <c r="X31" s="61"/>
      <c r="Y31" s="119"/>
      <c r="Z31"/>
      <c r="AA31" s="63"/>
      <c r="AB31" s="136"/>
      <c r="AC31" s="136"/>
      <c r="AI31" s="137"/>
      <c r="AJ31" s="122"/>
      <c r="AK31" s="61"/>
      <c r="AL31" s="61"/>
      <c r="AM31" s="61"/>
      <c r="AN31" s="61"/>
      <c r="AO31" s="18"/>
      <c r="AP31" s="18"/>
      <c r="AQ31" s="7"/>
      <c r="AR31" s="7"/>
      <c r="AS31" s="7"/>
      <c r="AT31" s="7"/>
      <c r="AU31" s="7"/>
      <c r="AV31" s="7"/>
      <c r="AW31" s="7"/>
      <c r="AX31" s="7"/>
      <c r="AY31" s="7"/>
      <c r="AZ31" s="7"/>
      <c r="BA31" s="7"/>
      <c r="BB31" s="7"/>
      <c r="BC31"/>
      <c r="BD31"/>
      <c r="BE31" s="119"/>
      <c r="BF31" s="7"/>
      <c r="BG31" s="110"/>
      <c r="BH31" s="18"/>
      <c r="BI31" s="18"/>
      <c r="BJ31" s="18"/>
      <c r="BK31" s="18"/>
      <c r="BL31" s="18"/>
      <c r="BM31" s="18"/>
      <c r="BQ31" s="7"/>
      <c r="BR31" s="7"/>
      <c r="BS31" s="7"/>
      <c r="BT31" s="7"/>
      <c r="BU31" s="7"/>
    </row>
    <row r="32" spans="1:78" ht="14.25" customHeight="1" x14ac:dyDescent="0.25">
      <c r="H32" s="62" t="s">
        <v>50</v>
      </c>
      <c r="I32">
        <v>70</v>
      </c>
      <c r="J32" s="53">
        <v>1.2874000000000001</v>
      </c>
      <c r="K32" s="69">
        <f t="shared" si="0"/>
        <v>0</v>
      </c>
      <c r="L32" s="70">
        <f t="shared" si="1"/>
        <v>0</v>
      </c>
      <c r="M32" s="64" t="e">
        <f>($I32*Izcenojumu_veidlapa!M32+Izcenojumu_veidlapa!$S32*Kalkulators!$X$14)/Kalkulators!$X$14</f>
        <v>#DIV/0!</v>
      </c>
      <c r="N32" s="57" t="e">
        <f>($I32*Izcenojumu_veidlapa!N32+Izcenojumu_veidlapa!$S32*Kalkulators!$X$14)/Kalkulators!$X$14</f>
        <v>#DIV/0!</v>
      </c>
      <c r="O32" s="57" t="e">
        <f>($I32*Izcenojumu_veidlapa!O32+Izcenojumu_veidlapa!$S32*Kalkulators!$X$14)/Kalkulators!$X$14</f>
        <v>#DIV/0!</v>
      </c>
      <c r="P32" s="57" t="e">
        <f>($I32*Izcenojumu_veidlapa!P32+Izcenojumu_veidlapa!$S32*Kalkulators!$X$14)/Kalkulators!$X$14</f>
        <v>#DIV/0!</v>
      </c>
      <c r="Q32" s="57" t="e">
        <f>($I32*Izcenojumu_veidlapa!Q32+Izcenojumu_veidlapa!$S32*Kalkulators!$X$14)/Kalkulators!$X$14</f>
        <v>#DIV/0!</v>
      </c>
      <c r="R32" s="142"/>
      <c r="S32" s="72">
        <f>$I32*Izcenojumu_veidlapa!M32+Izcenojumu_veidlapa!$S32*Kalkulators!$X$14</f>
        <v>0</v>
      </c>
      <c r="T32" s="72">
        <f>$I32*Izcenojumu_veidlapa!N32+Izcenojumu_veidlapa!$S32*Kalkulators!$X$14</f>
        <v>0</v>
      </c>
      <c r="U32" s="72">
        <f>$I32*Izcenojumu_veidlapa!O32+Izcenojumu_veidlapa!$S32*Kalkulators!$X$14</f>
        <v>0</v>
      </c>
      <c r="V32" s="72">
        <f>$I32*Izcenojumu_veidlapa!P32+Izcenojumu_veidlapa!$S32*Kalkulators!$X$14</f>
        <v>0</v>
      </c>
      <c r="W32" s="72">
        <f>$I32*Izcenojumu_veidlapa!Q32+Izcenojumu_veidlapa!$S32*Kalkulators!$X$14</f>
        <v>0</v>
      </c>
      <c r="X32" s="61"/>
      <c r="Y32" s="119"/>
      <c r="Z32"/>
      <c r="AA32" s="63"/>
      <c r="AB32" s="136"/>
      <c r="AC32" s="136"/>
      <c r="AI32" s="137"/>
      <c r="AJ32" s="122"/>
      <c r="AK32" s="61"/>
      <c r="AL32" s="61"/>
      <c r="AM32" s="61"/>
      <c r="AN32" s="61"/>
      <c r="AO32" s="18"/>
      <c r="AP32" s="18"/>
      <c r="AQ32" s="7"/>
      <c r="AR32" s="7"/>
      <c r="AS32" s="7"/>
      <c r="AT32" s="7"/>
      <c r="AU32" s="7"/>
      <c r="AV32" s="7"/>
      <c r="AW32" s="7"/>
      <c r="AX32" s="7"/>
      <c r="AY32" s="7"/>
      <c r="AZ32" s="7"/>
      <c r="BA32" s="7"/>
      <c r="BB32" s="7"/>
      <c r="BC32"/>
      <c r="BD32"/>
      <c r="BE32" s="119"/>
      <c r="BF32" s="7"/>
      <c r="BG32" s="110"/>
      <c r="BH32" s="18"/>
      <c r="BI32" s="18"/>
      <c r="BJ32" s="18"/>
      <c r="BK32" s="18"/>
      <c r="BL32" s="18"/>
      <c r="BM32" s="18"/>
      <c r="BQ32" s="7"/>
      <c r="BR32" s="7"/>
      <c r="BS32" s="7"/>
      <c r="BT32" s="7"/>
      <c r="BU32" s="7"/>
    </row>
    <row r="33" spans="8:73" ht="14.25" customHeight="1" x14ac:dyDescent="0.25">
      <c r="H33" s="62" t="s">
        <v>52</v>
      </c>
      <c r="I33">
        <v>75</v>
      </c>
      <c r="J33" s="53">
        <v>1.2363</v>
      </c>
      <c r="K33" s="69">
        <f t="shared" si="0"/>
        <v>0</v>
      </c>
      <c r="L33" s="70">
        <f t="shared" si="1"/>
        <v>0</v>
      </c>
      <c r="M33" s="64" t="e">
        <f>($I33*Izcenojumu_veidlapa!M33+Izcenojumu_veidlapa!$S33*Kalkulators!$X$14)/Kalkulators!$X$14</f>
        <v>#DIV/0!</v>
      </c>
      <c r="N33" s="57" t="e">
        <f>($I33*Izcenojumu_veidlapa!N33+Izcenojumu_veidlapa!$S33*Kalkulators!$X$14)/Kalkulators!$X$14</f>
        <v>#DIV/0!</v>
      </c>
      <c r="O33" s="57" t="e">
        <f>($I33*Izcenojumu_veidlapa!O33+Izcenojumu_veidlapa!$S33*Kalkulators!$X$14)/Kalkulators!$X$14</f>
        <v>#DIV/0!</v>
      </c>
      <c r="P33" s="57" t="e">
        <f>($I33*Izcenojumu_veidlapa!P33+Izcenojumu_veidlapa!$S33*Kalkulators!$X$14)/Kalkulators!$X$14</f>
        <v>#DIV/0!</v>
      </c>
      <c r="Q33" s="57" t="e">
        <f>($I33*Izcenojumu_veidlapa!Q33+Izcenojumu_veidlapa!$S33*Kalkulators!$X$14)/Kalkulators!$X$14</f>
        <v>#DIV/0!</v>
      </c>
      <c r="R33" s="142"/>
      <c r="S33" s="72">
        <f>$I33*Izcenojumu_veidlapa!M33+Izcenojumu_veidlapa!$S33*Kalkulators!$X$14</f>
        <v>0</v>
      </c>
      <c r="T33" s="72">
        <f>$I33*Izcenojumu_veidlapa!N33+Izcenojumu_veidlapa!$S33*Kalkulators!$X$14</f>
        <v>0</v>
      </c>
      <c r="U33" s="72">
        <f>$I33*Izcenojumu_veidlapa!O33+Izcenojumu_veidlapa!$S33*Kalkulators!$X$14</f>
        <v>0</v>
      </c>
      <c r="V33" s="72">
        <f>$I33*Izcenojumu_veidlapa!P33+Izcenojumu_veidlapa!$S33*Kalkulators!$X$14</f>
        <v>0</v>
      </c>
      <c r="W33" s="72">
        <f>$I33*Izcenojumu_veidlapa!Q33+Izcenojumu_veidlapa!$S33*Kalkulators!$X$14</f>
        <v>0</v>
      </c>
      <c r="X33" s="61"/>
      <c r="Y33" s="119"/>
      <c r="Z33"/>
      <c r="AA33" s="63"/>
      <c r="AB33" s="136"/>
      <c r="AC33" s="136"/>
      <c r="AI33" s="137"/>
      <c r="AJ33" s="122"/>
      <c r="AK33" s="61"/>
      <c r="AL33" s="61"/>
      <c r="AM33" s="61"/>
      <c r="AN33" s="61"/>
      <c r="AO33" s="18"/>
      <c r="AP33" s="18"/>
      <c r="AQ33" s="7"/>
      <c r="AR33" s="7"/>
      <c r="AS33" s="7"/>
      <c r="AT33" s="7"/>
      <c r="AU33" s="7"/>
      <c r="AV33" s="7"/>
      <c r="AW33" s="7"/>
      <c r="AX33" s="7"/>
      <c r="AY33" s="7"/>
      <c r="AZ33" s="7"/>
      <c r="BA33" s="7"/>
      <c r="BB33" s="7"/>
      <c r="BC33"/>
      <c r="BD33"/>
      <c r="BE33" s="119"/>
      <c r="BF33" s="7"/>
      <c r="BG33" s="110"/>
      <c r="BH33" s="18"/>
      <c r="BI33" s="18"/>
      <c r="BJ33" s="18"/>
      <c r="BK33" s="18"/>
      <c r="BL33" s="18"/>
      <c r="BM33" s="18"/>
      <c r="BQ33" s="7"/>
      <c r="BR33" s="7"/>
      <c r="BS33" s="7"/>
      <c r="BT33" s="7"/>
      <c r="BU33" s="7"/>
    </row>
    <row r="34" spans="8:73" ht="14.25" customHeight="1" x14ac:dyDescent="0.25">
      <c r="H34" s="62" t="s">
        <v>54</v>
      </c>
      <c r="I34">
        <v>80</v>
      </c>
      <c r="J34" s="53">
        <v>1.2139</v>
      </c>
      <c r="K34" s="69">
        <f t="shared" si="0"/>
        <v>0</v>
      </c>
      <c r="L34" s="70">
        <f t="shared" si="1"/>
        <v>0</v>
      </c>
      <c r="M34" s="64" t="e">
        <f>($I34*Izcenojumu_veidlapa!M34+Izcenojumu_veidlapa!$S34*Kalkulators!$X$14)/Kalkulators!$X$14</f>
        <v>#DIV/0!</v>
      </c>
      <c r="N34" s="57" t="e">
        <f>($I34*Izcenojumu_veidlapa!N34+Izcenojumu_veidlapa!$S34*Kalkulators!$X$14)/Kalkulators!$X$14</f>
        <v>#DIV/0!</v>
      </c>
      <c r="O34" s="57" t="e">
        <f>($I34*Izcenojumu_veidlapa!O34+Izcenojumu_veidlapa!$S34*Kalkulators!$X$14)/Kalkulators!$X$14</f>
        <v>#DIV/0!</v>
      </c>
      <c r="P34" s="57" t="e">
        <f>($I34*Izcenojumu_veidlapa!P34+Izcenojumu_veidlapa!$S34*Kalkulators!$X$14)/Kalkulators!$X$14</f>
        <v>#DIV/0!</v>
      </c>
      <c r="Q34" s="57" t="e">
        <f>($I34*Izcenojumu_veidlapa!Q34+Izcenojumu_veidlapa!$S34*Kalkulators!$X$14)/Kalkulators!$X$14</f>
        <v>#DIV/0!</v>
      </c>
      <c r="R34" s="142"/>
      <c r="S34" s="72">
        <f>$I34*Izcenojumu_veidlapa!M34+Izcenojumu_veidlapa!$S34*Kalkulators!$X$14</f>
        <v>0</v>
      </c>
      <c r="T34" s="72">
        <f>$I34*Izcenojumu_veidlapa!N34+Izcenojumu_veidlapa!$S34*Kalkulators!$X$14</f>
        <v>0</v>
      </c>
      <c r="U34" s="72">
        <f>$I34*Izcenojumu_veidlapa!O34+Izcenojumu_veidlapa!$S34*Kalkulators!$X$14</f>
        <v>0</v>
      </c>
      <c r="V34" s="72">
        <f>$I34*Izcenojumu_veidlapa!P34+Izcenojumu_veidlapa!$S34*Kalkulators!$X$14</f>
        <v>0</v>
      </c>
      <c r="W34" s="72">
        <f>$I34*Izcenojumu_veidlapa!Q34+Izcenojumu_veidlapa!$S34*Kalkulators!$X$14</f>
        <v>0</v>
      </c>
      <c r="X34" s="61"/>
      <c r="Y34" s="119"/>
      <c r="Z34"/>
      <c r="AA34" s="63"/>
      <c r="AB34" s="136"/>
      <c r="AC34" s="136"/>
      <c r="AI34" s="137"/>
      <c r="AJ34" s="122"/>
      <c r="AK34" s="61"/>
      <c r="AL34" s="61"/>
      <c r="AM34" s="61"/>
      <c r="AN34" s="61"/>
      <c r="AO34" s="18"/>
      <c r="AP34" s="18"/>
      <c r="AQ34" s="7"/>
      <c r="AR34" s="7"/>
      <c r="AS34" s="7"/>
      <c r="AT34" s="7"/>
      <c r="AU34" s="7"/>
      <c r="AV34" s="7"/>
      <c r="AW34" s="7"/>
      <c r="AX34" s="7"/>
      <c r="AY34" s="7"/>
      <c r="AZ34" s="7"/>
      <c r="BA34" s="7"/>
      <c r="BB34" s="7"/>
      <c r="BC34"/>
      <c r="BD34"/>
      <c r="BE34" s="119"/>
      <c r="BF34" s="7"/>
      <c r="BG34" s="110"/>
      <c r="BH34" s="18"/>
      <c r="BI34" s="18"/>
      <c r="BJ34" s="18"/>
      <c r="BK34" s="18"/>
      <c r="BL34" s="18"/>
      <c r="BM34" s="18"/>
      <c r="BQ34" s="7"/>
      <c r="BR34" s="7"/>
      <c r="BS34" s="7"/>
      <c r="BT34" s="7"/>
      <c r="BU34" s="7"/>
    </row>
    <row r="35" spans="8:73" ht="14.25" customHeight="1" x14ac:dyDescent="0.25">
      <c r="H35" s="62" t="s">
        <v>56</v>
      </c>
      <c r="I35">
        <v>85</v>
      </c>
      <c r="J35" s="53">
        <v>1.1940999999999999</v>
      </c>
      <c r="K35" s="69">
        <f t="shared" si="0"/>
        <v>0</v>
      </c>
      <c r="L35" s="70">
        <f t="shared" si="1"/>
        <v>0</v>
      </c>
      <c r="M35" s="64" t="e">
        <f>($I35*Izcenojumu_veidlapa!M35+Izcenojumu_veidlapa!$S35*Kalkulators!$X$14)/Kalkulators!$X$14</f>
        <v>#DIV/0!</v>
      </c>
      <c r="N35" s="57" t="e">
        <f>($I35*Izcenojumu_veidlapa!N35+Izcenojumu_veidlapa!$S35*Kalkulators!$X$14)/Kalkulators!$X$14</f>
        <v>#DIV/0!</v>
      </c>
      <c r="O35" s="57" t="e">
        <f>($I35*Izcenojumu_veidlapa!O35+Izcenojumu_veidlapa!$S35*Kalkulators!$X$14)/Kalkulators!$X$14</f>
        <v>#DIV/0!</v>
      </c>
      <c r="P35" s="57" t="e">
        <f>($I35*Izcenojumu_veidlapa!P35+Izcenojumu_veidlapa!$S35*Kalkulators!$X$14)/Kalkulators!$X$14</f>
        <v>#DIV/0!</v>
      </c>
      <c r="Q35" s="57" t="e">
        <f>($I35*Izcenojumu_veidlapa!Q35+Izcenojumu_veidlapa!$S35*Kalkulators!$X$14)/Kalkulators!$X$14</f>
        <v>#DIV/0!</v>
      </c>
      <c r="R35" s="142"/>
      <c r="S35" s="72">
        <f>$I35*Izcenojumu_veidlapa!M35+Izcenojumu_veidlapa!$S35*Kalkulators!$X$14</f>
        <v>0</v>
      </c>
      <c r="T35" s="72">
        <f>$I35*Izcenojumu_veidlapa!N35+Izcenojumu_veidlapa!$S35*Kalkulators!$X$14</f>
        <v>0</v>
      </c>
      <c r="U35" s="72">
        <f>$I35*Izcenojumu_veidlapa!O35+Izcenojumu_veidlapa!$S35*Kalkulators!$X$14</f>
        <v>0</v>
      </c>
      <c r="V35" s="72">
        <f>$I35*Izcenojumu_veidlapa!P35+Izcenojumu_veidlapa!$S35*Kalkulators!$X$14</f>
        <v>0</v>
      </c>
      <c r="W35" s="72">
        <f>$I35*Izcenojumu_veidlapa!Q35+Izcenojumu_veidlapa!$S35*Kalkulators!$X$14</f>
        <v>0</v>
      </c>
      <c r="X35" s="61"/>
      <c r="Y35" s="119"/>
      <c r="Z35"/>
      <c r="AA35" s="63"/>
      <c r="AB35" s="136"/>
      <c r="AC35" s="136"/>
      <c r="AI35" s="137"/>
      <c r="AJ35" s="122"/>
      <c r="AK35" s="61"/>
      <c r="AL35" s="61"/>
      <c r="AM35" s="61"/>
      <c r="AN35" s="61"/>
      <c r="AO35" s="18"/>
      <c r="AP35" s="18"/>
      <c r="AQ35" s="7"/>
      <c r="AR35" s="7"/>
      <c r="AS35" s="7"/>
      <c r="AT35" s="7"/>
      <c r="AU35" s="7"/>
      <c r="AV35" s="7"/>
      <c r="AW35" s="7"/>
      <c r="AX35" s="7"/>
      <c r="AY35" s="7"/>
      <c r="AZ35" s="7"/>
      <c r="BA35" s="7"/>
      <c r="BB35" s="7"/>
      <c r="BC35"/>
      <c r="BD35"/>
      <c r="BE35" s="119"/>
      <c r="BF35" s="7"/>
      <c r="BG35" s="110"/>
      <c r="BH35" s="18"/>
      <c r="BI35" s="18"/>
      <c r="BJ35" s="18"/>
      <c r="BK35" s="18"/>
      <c r="BL35" s="18"/>
      <c r="BM35" s="18"/>
      <c r="BQ35" s="7"/>
      <c r="BR35" s="7"/>
      <c r="BS35" s="7"/>
      <c r="BT35" s="7"/>
      <c r="BU35" s="7"/>
    </row>
    <row r="36" spans="8:73" ht="14.25" customHeight="1" x14ac:dyDescent="0.25">
      <c r="H36" s="62" t="s">
        <v>58</v>
      </c>
      <c r="I36">
        <v>90</v>
      </c>
      <c r="J36" s="53">
        <v>1.1765000000000001</v>
      </c>
      <c r="K36" s="69">
        <f t="shared" si="0"/>
        <v>0</v>
      </c>
      <c r="L36" s="70">
        <f t="shared" si="1"/>
        <v>0</v>
      </c>
      <c r="M36" s="64" t="e">
        <f>($I36*Izcenojumu_veidlapa!M36+Izcenojumu_veidlapa!$S36*Kalkulators!$X$14)/Kalkulators!$X$14</f>
        <v>#DIV/0!</v>
      </c>
      <c r="N36" s="57" t="e">
        <f>($I36*Izcenojumu_veidlapa!N36+Izcenojumu_veidlapa!$S36*Kalkulators!$X$14)/Kalkulators!$X$14</f>
        <v>#DIV/0!</v>
      </c>
      <c r="O36" s="57" t="e">
        <f>($I36*Izcenojumu_veidlapa!O36+Izcenojumu_veidlapa!$S36*Kalkulators!$X$14)/Kalkulators!$X$14</f>
        <v>#DIV/0!</v>
      </c>
      <c r="P36" s="57" t="e">
        <f>($I36*Izcenojumu_veidlapa!P36+Izcenojumu_veidlapa!$S36*Kalkulators!$X$14)/Kalkulators!$X$14</f>
        <v>#DIV/0!</v>
      </c>
      <c r="Q36" s="57" t="e">
        <f>($I36*Izcenojumu_veidlapa!Q36+Izcenojumu_veidlapa!$S36*Kalkulators!$X$14)/Kalkulators!$X$14</f>
        <v>#DIV/0!</v>
      </c>
      <c r="R36" s="142"/>
      <c r="S36" s="72">
        <f>$I36*Izcenojumu_veidlapa!M36+Izcenojumu_veidlapa!$S36*Kalkulators!$X$14</f>
        <v>0</v>
      </c>
      <c r="T36" s="72">
        <f>$I36*Izcenojumu_veidlapa!N36+Izcenojumu_veidlapa!$S36*Kalkulators!$X$14</f>
        <v>0</v>
      </c>
      <c r="U36" s="72">
        <f>$I36*Izcenojumu_veidlapa!O36+Izcenojumu_veidlapa!$S36*Kalkulators!$X$14</f>
        <v>0</v>
      </c>
      <c r="V36" s="72">
        <f>$I36*Izcenojumu_veidlapa!P36+Izcenojumu_veidlapa!$S36*Kalkulators!$X$14</f>
        <v>0</v>
      </c>
      <c r="W36" s="72">
        <f>$I36*Izcenojumu_veidlapa!Q36+Izcenojumu_veidlapa!$S36*Kalkulators!$X$14</f>
        <v>0</v>
      </c>
      <c r="X36" s="61"/>
      <c r="Y36" s="119"/>
      <c r="Z36"/>
      <c r="AA36" s="63"/>
      <c r="AB36" s="136"/>
      <c r="AC36" s="136"/>
      <c r="AI36" s="137"/>
      <c r="AJ36" s="122"/>
      <c r="AK36" s="61"/>
      <c r="AL36" s="61"/>
      <c r="AM36" s="61"/>
      <c r="AN36" s="61"/>
      <c r="AO36" s="18"/>
      <c r="AP36" s="18"/>
      <c r="AQ36" s="7"/>
      <c r="AR36" s="7"/>
      <c r="AS36" s="7"/>
      <c r="AT36" s="7"/>
      <c r="AU36" s="7"/>
      <c r="AV36" s="7"/>
      <c r="AW36" s="7"/>
      <c r="AX36" s="7"/>
      <c r="AY36" s="7"/>
      <c r="AZ36" s="7"/>
      <c r="BA36" s="7"/>
      <c r="BB36" s="7"/>
      <c r="BC36"/>
      <c r="BD36"/>
      <c r="BE36" s="119"/>
      <c r="BF36" s="7"/>
      <c r="BG36" s="110"/>
      <c r="BH36" s="18"/>
      <c r="BI36" s="18"/>
      <c r="BJ36" s="18"/>
      <c r="BK36" s="18"/>
      <c r="BL36" s="18"/>
      <c r="BM36" s="18"/>
      <c r="BQ36" s="7"/>
      <c r="BR36" s="7"/>
      <c r="BS36" s="7"/>
      <c r="BT36" s="7"/>
      <c r="BU36" s="7"/>
    </row>
    <row r="37" spans="8:73" ht="14.25" customHeight="1" x14ac:dyDescent="0.25">
      <c r="H37" s="62" t="s">
        <v>60</v>
      </c>
      <c r="I37">
        <v>95</v>
      </c>
      <c r="J37" s="53">
        <v>1.1608000000000001</v>
      </c>
      <c r="K37" s="69">
        <f t="shared" si="0"/>
        <v>0</v>
      </c>
      <c r="L37" s="70">
        <f t="shared" si="1"/>
        <v>0</v>
      </c>
      <c r="M37" s="64" t="e">
        <f>($I37*Izcenojumu_veidlapa!M37+Izcenojumu_veidlapa!$S37*Kalkulators!$X$14)/Kalkulators!$X$14</f>
        <v>#DIV/0!</v>
      </c>
      <c r="N37" s="57" t="e">
        <f>($I37*Izcenojumu_veidlapa!N37+Izcenojumu_veidlapa!$S37*Kalkulators!$X$14)/Kalkulators!$X$14</f>
        <v>#DIV/0!</v>
      </c>
      <c r="O37" s="57" t="e">
        <f>($I37*Izcenojumu_veidlapa!O37+Izcenojumu_veidlapa!$S37*Kalkulators!$X$14)/Kalkulators!$X$14</f>
        <v>#DIV/0!</v>
      </c>
      <c r="P37" s="57" t="e">
        <f>($I37*Izcenojumu_veidlapa!P37+Izcenojumu_veidlapa!$S37*Kalkulators!$X$14)/Kalkulators!$X$14</f>
        <v>#DIV/0!</v>
      </c>
      <c r="Q37" s="57" t="e">
        <f>($I37*Izcenojumu_veidlapa!Q37+Izcenojumu_veidlapa!$S37*Kalkulators!$X$14)/Kalkulators!$X$14</f>
        <v>#DIV/0!</v>
      </c>
      <c r="R37" s="142"/>
      <c r="S37" s="72">
        <f>$I37*Izcenojumu_veidlapa!M37+Izcenojumu_veidlapa!$S37*Kalkulators!$X$14</f>
        <v>0</v>
      </c>
      <c r="T37" s="72">
        <f>$I37*Izcenojumu_veidlapa!N37+Izcenojumu_veidlapa!$S37*Kalkulators!$X$14</f>
        <v>0</v>
      </c>
      <c r="U37" s="72">
        <f>$I37*Izcenojumu_veidlapa!O37+Izcenojumu_veidlapa!$S37*Kalkulators!$X$14</f>
        <v>0</v>
      </c>
      <c r="V37" s="72">
        <f>$I37*Izcenojumu_veidlapa!P37+Izcenojumu_veidlapa!$S37*Kalkulators!$X$14</f>
        <v>0</v>
      </c>
      <c r="W37" s="72">
        <f>$I37*Izcenojumu_veidlapa!Q37+Izcenojumu_veidlapa!$S37*Kalkulators!$X$14</f>
        <v>0</v>
      </c>
      <c r="X37" s="61"/>
      <c r="Y37" s="119"/>
      <c r="Z37"/>
      <c r="AA37" s="63"/>
      <c r="AB37" s="136"/>
      <c r="AC37" s="136"/>
      <c r="AI37" s="137"/>
      <c r="AJ37" s="122"/>
      <c r="AK37" s="61"/>
      <c r="AL37" s="61"/>
      <c r="AM37" s="61"/>
      <c r="AN37" s="61"/>
      <c r="AO37" s="18"/>
      <c r="AP37" s="18"/>
      <c r="AQ37" s="7"/>
      <c r="AR37" s="7"/>
      <c r="AS37" s="7"/>
      <c r="AT37" s="7"/>
      <c r="AU37" s="7"/>
      <c r="AV37" s="7"/>
      <c r="AW37" s="7"/>
      <c r="AX37" s="7"/>
      <c r="AY37" s="7"/>
      <c r="AZ37" s="7"/>
      <c r="BA37" s="7"/>
      <c r="BB37" s="7"/>
      <c r="BC37"/>
      <c r="BD37"/>
      <c r="BE37" s="119"/>
      <c r="BF37" s="7"/>
      <c r="BG37" s="110"/>
      <c r="BH37" s="18"/>
      <c r="BI37" s="18"/>
      <c r="BJ37" s="18"/>
      <c r="BK37" s="18"/>
      <c r="BL37" s="18"/>
      <c r="BM37" s="18"/>
      <c r="BQ37" s="7"/>
      <c r="BR37" s="7"/>
      <c r="BS37" s="7"/>
      <c r="BT37" s="7"/>
      <c r="BU37" s="7"/>
    </row>
    <row r="38" spans="8:73" ht="14.25" customHeight="1" x14ac:dyDescent="0.25">
      <c r="H38" s="62" t="s">
        <v>62</v>
      </c>
      <c r="I38">
        <v>100</v>
      </c>
      <c r="J38" s="53">
        <v>1.1467000000000001</v>
      </c>
      <c r="K38" s="69">
        <f t="shared" si="0"/>
        <v>0</v>
      </c>
      <c r="L38" s="70">
        <f t="shared" si="1"/>
        <v>0</v>
      </c>
      <c r="M38" s="64" t="e">
        <f>($I38*Izcenojumu_veidlapa!M38+Izcenojumu_veidlapa!$S38*Kalkulators!$X$14)/Kalkulators!$X$14</f>
        <v>#DIV/0!</v>
      </c>
      <c r="N38" s="57" t="e">
        <f>($I38*Izcenojumu_veidlapa!N38+Izcenojumu_veidlapa!$S38*Kalkulators!$X$14)/Kalkulators!$X$14</f>
        <v>#DIV/0!</v>
      </c>
      <c r="O38" s="57" t="e">
        <f>($I38*Izcenojumu_veidlapa!O38+Izcenojumu_veidlapa!$S38*Kalkulators!$X$14)/Kalkulators!$X$14</f>
        <v>#DIV/0!</v>
      </c>
      <c r="P38" s="57" t="e">
        <f>($I38*Izcenojumu_veidlapa!P38+Izcenojumu_veidlapa!$S38*Kalkulators!$X$14)/Kalkulators!$X$14</f>
        <v>#DIV/0!</v>
      </c>
      <c r="Q38" s="57" t="e">
        <f>($I38*Izcenojumu_veidlapa!Q38+Izcenojumu_veidlapa!$S38*Kalkulators!$X$14)/Kalkulators!$X$14</f>
        <v>#DIV/0!</v>
      </c>
      <c r="R38" s="142"/>
      <c r="S38" s="72">
        <f>$I38*Izcenojumu_veidlapa!M38+Izcenojumu_veidlapa!$S38*Kalkulators!$X$14</f>
        <v>0</v>
      </c>
      <c r="T38" s="72">
        <f>$I38*Izcenojumu_veidlapa!N38+Izcenojumu_veidlapa!$S38*Kalkulators!$X$14</f>
        <v>0</v>
      </c>
      <c r="U38" s="72">
        <f>$I38*Izcenojumu_veidlapa!O38+Izcenojumu_veidlapa!$S38*Kalkulators!$X$14</f>
        <v>0</v>
      </c>
      <c r="V38" s="72">
        <f>$I38*Izcenojumu_veidlapa!P38+Izcenojumu_veidlapa!$S38*Kalkulators!$X$14</f>
        <v>0</v>
      </c>
      <c r="W38" s="72">
        <f>$I38*Izcenojumu_veidlapa!Q38+Izcenojumu_veidlapa!$S38*Kalkulators!$X$14</f>
        <v>0</v>
      </c>
      <c r="X38" s="61"/>
      <c r="Y38" s="119"/>
      <c r="Z38"/>
      <c r="AA38" s="63"/>
      <c r="AB38" s="136"/>
      <c r="AC38" s="136"/>
      <c r="AI38" s="137"/>
      <c r="AJ38" s="122"/>
      <c r="AK38" s="61"/>
      <c r="AL38" s="61"/>
      <c r="AM38" s="61"/>
      <c r="AN38" s="61"/>
      <c r="AO38" s="18"/>
      <c r="AP38" s="18"/>
      <c r="AQ38" s="7"/>
      <c r="AR38" s="7"/>
      <c r="AS38" s="7"/>
      <c r="AT38" s="7"/>
      <c r="AU38" s="7"/>
      <c r="AV38" s="7"/>
      <c r="AW38" s="7"/>
      <c r="AX38" s="7"/>
      <c r="AY38" s="7"/>
      <c r="AZ38" s="7"/>
      <c r="BA38" s="7"/>
      <c r="BB38" s="7"/>
      <c r="BC38"/>
      <c r="BD38"/>
      <c r="BE38" s="119"/>
      <c r="BF38" s="7"/>
      <c r="BG38" s="110"/>
      <c r="BH38" s="18"/>
      <c r="BI38" s="18"/>
      <c r="BJ38" s="18"/>
      <c r="BK38" s="18"/>
      <c r="BL38" s="18"/>
      <c r="BM38" s="18"/>
      <c r="BQ38" s="7"/>
      <c r="BR38" s="7"/>
      <c r="BS38" s="7"/>
      <c r="BT38" s="7"/>
      <c r="BU38" s="7"/>
    </row>
    <row r="39" spans="8:73" ht="14.25" customHeight="1" x14ac:dyDescent="0.25">
      <c r="H39" s="62" t="s">
        <v>64</v>
      </c>
      <c r="I39">
        <v>105</v>
      </c>
      <c r="J39" s="53">
        <v>1.1338999999999999</v>
      </c>
      <c r="K39" s="69">
        <f t="shared" si="0"/>
        <v>0</v>
      </c>
      <c r="L39" s="70">
        <f t="shared" si="1"/>
        <v>0</v>
      </c>
      <c r="M39" s="64" t="e">
        <f>($I39*Izcenojumu_veidlapa!M39+Izcenojumu_veidlapa!$S39*Kalkulators!$X$14)/Kalkulators!$X$14</f>
        <v>#DIV/0!</v>
      </c>
      <c r="N39" s="57" t="e">
        <f>($I39*Izcenojumu_veidlapa!N39+Izcenojumu_veidlapa!$S39*Kalkulators!$X$14)/Kalkulators!$X$14</f>
        <v>#DIV/0!</v>
      </c>
      <c r="O39" s="57" t="e">
        <f>($I39*Izcenojumu_veidlapa!O39+Izcenojumu_veidlapa!$S39*Kalkulators!$X$14)/Kalkulators!$X$14</f>
        <v>#DIV/0!</v>
      </c>
      <c r="P39" s="57" t="e">
        <f>($I39*Izcenojumu_veidlapa!P39+Izcenojumu_veidlapa!$S39*Kalkulators!$X$14)/Kalkulators!$X$14</f>
        <v>#DIV/0!</v>
      </c>
      <c r="Q39" s="57" t="e">
        <f>($I39*Izcenojumu_veidlapa!Q39+Izcenojumu_veidlapa!$S39*Kalkulators!$X$14)/Kalkulators!$X$14</f>
        <v>#DIV/0!</v>
      </c>
      <c r="R39" s="142"/>
      <c r="S39" s="72">
        <f>$I39*Izcenojumu_veidlapa!M39+Izcenojumu_veidlapa!$S39*Kalkulators!$X$14</f>
        <v>0</v>
      </c>
      <c r="T39" s="72">
        <f>$I39*Izcenojumu_veidlapa!N39+Izcenojumu_veidlapa!$S39*Kalkulators!$X$14</f>
        <v>0</v>
      </c>
      <c r="U39" s="72">
        <f>$I39*Izcenojumu_veidlapa!O39+Izcenojumu_veidlapa!$S39*Kalkulators!$X$14</f>
        <v>0</v>
      </c>
      <c r="V39" s="72">
        <f>$I39*Izcenojumu_veidlapa!P39+Izcenojumu_veidlapa!$S39*Kalkulators!$X$14</f>
        <v>0</v>
      </c>
      <c r="W39" s="72">
        <f>$I39*Izcenojumu_veidlapa!Q39+Izcenojumu_veidlapa!$S39*Kalkulators!$X$14</f>
        <v>0</v>
      </c>
      <c r="X39" s="61"/>
      <c r="Y39" s="119"/>
      <c r="Z39"/>
      <c r="AA39" s="63"/>
      <c r="AB39" s="136"/>
      <c r="AC39" s="136"/>
      <c r="AI39" s="137"/>
      <c r="AJ39" s="122"/>
      <c r="AK39" s="61"/>
      <c r="AL39" s="61"/>
      <c r="AM39" s="61"/>
      <c r="AN39" s="61"/>
      <c r="AO39" s="18"/>
      <c r="AP39" s="18"/>
      <c r="AQ39" s="7"/>
      <c r="AR39" s="7"/>
      <c r="AS39" s="7"/>
      <c r="AT39" s="7"/>
      <c r="AU39" s="7"/>
      <c r="AV39" s="7"/>
      <c r="AW39" s="7"/>
      <c r="AX39" s="7"/>
      <c r="AY39" s="7"/>
      <c r="AZ39" s="7"/>
      <c r="BA39" s="7"/>
      <c r="BB39" s="7"/>
      <c r="BC39"/>
      <c r="BD39"/>
      <c r="BE39" s="119"/>
      <c r="BF39" s="7"/>
      <c r="BG39" s="110"/>
      <c r="BH39" s="18"/>
      <c r="BI39" s="18"/>
      <c r="BJ39" s="18"/>
      <c r="BK39" s="18"/>
      <c r="BL39" s="18"/>
      <c r="BM39" s="18"/>
      <c r="BQ39" s="7"/>
      <c r="BR39" s="7"/>
      <c r="BS39" s="7"/>
      <c r="BT39" s="7"/>
      <c r="BU39" s="7"/>
    </row>
    <row r="40" spans="8:73" ht="14.25" customHeight="1" x14ac:dyDescent="0.25">
      <c r="H40" s="62" t="s">
        <v>66</v>
      </c>
      <c r="I40">
        <v>110</v>
      </c>
      <c r="J40" s="53">
        <v>1.1222000000000001</v>
      </c>
      <c r="K40" s="69">
        <f t="shared" si="0"/>
        <v>0</v>
      </c>
      <c r="L40" s="70">
        <f t="shared" si="1"/>
        <v>0</v>
      </c>
      <c r="M40" s="64" t="e">
        <f>($I40*Izcenojumu_veidlapa!M40+Izcenojumu_veidlapa!$S40*Kalkulators!$X$14)/Kalkulators!$X$14</f>
        <v>#DIV/0!</v>
      </c>
      <c r="N40" s="57" t="e">
        <f>($I40*Izcenojumu_veidlapa!N40+Izcenojumu_veidlapa!$S40*Kalkulators!$X$14)/Kalkulators!$X$14</f>
        <v>#DIV/0!</v>
      </c>
      <c r="O40" s="57" t="e">
        <f>($I40*Izcenojumu_veidlapa!O40+Izcenojumu_veidlapa!$S40*Kalkulators!$X$14)/Kalkulators!$X$14</f>
        <v>#DIV/0!</v>
      </c>
      <c r="P40" s="57" t="e">
        <f>($I40*Izcenojumu_veidlapa!P40+Izcenojumu_veidlapa!$S40*Kalkulators!$X$14)/Kalkulators!$X$14</f>
        <v>#DIV/0!</v>
      </c>
      <c r="Q40" s="57" t="e">
        <f>($I40*Izcenojumu_veidlapa!Q40+Izcenojumu_veidlapa!$S40*Kalkulators!$X$14)/Kalkulators!$X$14</f>
        <v>#DIV/0!</v>
      </c>
      <c r="R40" s="142"/>
      <c r="S40" s="72">
        <f>$I40*Izcenojumu_veidlapa!M40+Izcenojumu_veidlapa!$S40*Kalkulators!$X$14</f>
        <v>0</v>
      </c>
      <c r="T40" s="72">
        <f>$I40*Izcenojumu_veidlapa!N40+Izcenojumu_veidlapa!$S40*Kalkulators!$X$14</f>
        <v>0</v>
      </c>
      <c r="U40" s="72">
        <f>$I40*Izcenojumu_veidlapa!O40+Izcenojumu_veidlapa!$S40*Kalkulators!$X$14</f>
        <v>0</v>
      </c>
      <c r="V40" s="72">
        <f>$I40*Izcenojumu_veidlapa!P40+Izcenojumu_veidlapa!$S40*Kalkulators!$X$14</f>
        <v>0</v>
      </c>
      <c r="W40" s="72">
        <f>$I40*Izcenojumu_veidlapa!Q40+Izcenojumu_veidlapa!$S40*Kalkulators!$X$14</f>
        <v>0</v>
      </c>
      <c r="X40" s="61"/>
      <c r="Y40" s="119"/>
      <c r="Z40"/>
      <c r="AA40" s="63"/>
      <c r="AB40" s="136"/>
      <c r="AC40" s="136"/>
      <c r="AI40" s="137"/>
      <c r="AJ40" s="122"/>
      <c r="AK40" s="61"/>
      <c r="AL40" s="61"/>
      <c r="AM40" s="61"/>
      <c r="AN40" s="61"/>
      <c r="AO40" s="18"/>
      <c r="AP40" s="18"/>
      <c r="AQ40" s="7"/>
      <c r="AR40" s="7"/>
      <c r="AS40" s="7"/>
      <c r="AT40" s="7"/>
      <c r="AU40" s="7"/>
      <c r="AV40" s="7"/>
      <c r="AW40" s="7"/>
      <c r="AX40" s="7"/>
      <c r="AY40" s="7"/>
      <c r="AZ40" s="7"/>
      <c r="BA40" s="7"/>
      <c r="BB40" s="7"/>
      <c r="BC40"/>
      <c r="BD40"/>
      <c r="BE40" s="119"/>
      <c r="BF40" s="7"/>
      <c r="BG40" s="110"/>
      <c r="BH40" s="18"/>
      <c r="BI40" s="18"/>
      <c r="BJ40" s="18"/>
      <c r="BK40" s="18"/>
      <c r="BL40" s="18"/>
      <c r="BM40" s="18"/>
      <c r="BQ40" s="7"/>
      <c r="BR40" s="7"/>
      <c r="BS40" s="7"/>
      <c r="BT40" s="7"/>
      <c r="BU40" s="7"/>
    </row>
    <row r="41" spans="8:73" ht="14.25" customHeight="1" x14ac:dyDescent="0.25">
      <c r="H41" s="62" t="s">
        <v>68</v>
      </c>
      <c r="I41">
        <v>115</v>
      </c>
      <c r="J41" s="53">
        <v>1.1115999999999999</v>
      </c>
      <c r="K41" s="69">
        <f t="shared" si="0"/>
        <v>0</v>
      </c>
      <c r="L41" s="70">
        <f t="shared" si="1"/>
        <v>0</v>
      </c>
      <c r="M41" s="64" t="e">
        <f>($I41*Izcenojumu_veidlapa!M41+Izcenojumu_veidlapa!$S41*Kalkulators!$X$14)/Kalkulators!$X$14</f>
        <v>#DIV/0!</v>
      </c>
      <c r="N41" s="57" t="e">
        <f>($I41*Izcenojumu_veidlapa!N41+Izcenojumu_veidlapa!$S41*Kalkulators!$X$14)/Kalkulators!$X$14</f>
        <v>#DIV/0!</v>
      </c>
      <c r="O41" s="57" t="e">
        <f>($I41*Izcenojumu_veidlapa!O41+Izcenojumu_veidlapa!$S41*Kalkulators!$X$14)/Kalkulators!$X$14</f>
        <v>#DIV/0!</v>
      </c>
      <c r="P41" s="57" t="e">
        <f>($I41*Izcenojumu_veidlapa!P41+Izcenojumu_veidlapa!$S41*Kalkulators!$X$14)/Kalkulators!$X$14</f>
        <v>#DIV/0!</v>
      </c>
      <c r="Q41" s="57" t="e">
        <f>($I41*Izcenojumu_veidlapa!Q41+Izcenojumu_veidlapa!$S41*Kalkulators!$X$14)/Kalkulators!$X$14</f>
        <v>#DIV/0!</v>
      </c>
      <c r="R41" s="142"/>
      <c r="S41" s="72">
        <f>$I41*Izcenojumu_veidlapa!M41+Izcenojumu_veidlapa!$S41*Kalkulators!$X$14</f>
        <v>0</v>
      </c>
      <c r="T41" s="72">
        <f>$I41*Izcenojumu_veidlapa!N41+Izcenojumu_veidlapa!$S41*Kalkulators!$X$14</f>
        <v>0</v>
      </c>
      <c r="U41" s="72">
        <f>$I41*Izcenojumu_veidlapa!O41+Izcenojumu_veidlapa!$S41*Kalkulators!$X$14</f>
        <v>0</v>
      </c>
      <c r="V41" s="72">
        <f>$I41*Izcenojumu_veidlapa!P41+Izcenojumu_veidlapa!$S41*Kalkulators!$X$14</f>
        <v>0</v>
      </c>
      <c r="W41" s="72">
        <f>$I41*Izcenojumu_veidlapa!Q41+Izcenojumu_veidlapa!$S41*Kalkulators!$X$14</f>
        <v>0</v>
      </c>
      <c r="X41" s="61"/>
      <c r="Y41" s="119"/>
      <c r="Z41"/>
      <c r="AA41" s="63"/>
      <c r="AB41" s="136"/>
      <c r="AC41" s="136"/>
      <c r="AI41" s="137"/>
      <c r="AJ41" s="122"/>
      <c r="AK41" s="61"/>
      <c r="AL41" s="61"/>
      <c r="AM41" s="61"/>
      <c r="AN41" s="61"/>
      <c r="AO41" s="18"/>
      <c r="AP41" s="18"/>
      <c r="AQ41" s="7"/>
      <c r="AR41" s="7"/>
      <c r="AS41" s="7"/>
      <c r="AT41" s="7"/>
      <c r="AU41" s="7"/>
      <c r="AV41" s="7"/>
      <c r="AW41" s="7"/>
      <c r="AX41" s="7"/>
      <c r="AY41" s="7"/>
      <c r="AZ41" s="7"/>
      <c r="BA41" s="7"/>
      <c r="BB41" s="7"/>
      <c r="BC41"/>
      <c r="BD41"/>
      <c r="BE41" s="119"/>
      <c r="BF41" s="7"/>
      <c r="BG41" s="110"/>
      <c r="BH41" s="18"/>
      <c r="BI41" s="18"/>
      <c r="BJ41" s="18"/>
      <c r="BK41" s="18"/>
      <c r="BL41" s="18"/>
      <c r="BM41" s="18"/>
      <c r="BQ41" s="7"/>
      <c r="BR41" s="7"/>
      <c r="BS41" s="7"/>
      <c r="BT41" s="7"/>
      <c r="BU41" s="7"/>
    </row>
    <row r="42" spans="8:73" ht="14.25" customHeight="1" x14ac:dyDescent="0.25">
      <c r="H42" s="62" t="s">
        <v>70</v>
      </c>
      <c r="I42">
        <v>120</v>
      </c>
      <c r="J42" s="53">
        <v>1.1017999999999999</v>
      </c>
      <c r="K42" s="69">
        <f t="shared" si="0"/>
        <v>0</v>
      </c>
      <c r="L42" s="70">
        <f t="shared" si="1"/>
        <v>0</v>
      </c>
      <c r="M42" s="64" t="e">
        <f>($I42*Izcenojumu_veidlapa!M42+Izcenojumu_veidlapa!$S42*Kalkulators!$X$14)/Kalkulators!$X$14</f>
        <v>#DIV/0!</v>
      </c>
      <c r="N42" s="57" t="e">
        <f>($I42*Izcenojumu_veidlapa!N42+Izcenojumu_veidlapa!$S42*Kalkulators!$X$14)/Kalkulators!$X$14</f>
        <v>#DIV/0!</v>
      </c>
      <c r="O42" s="57" t="e">
        <f>($I42*Izcenojumu_veidlapa!O42+Izcenojumu_veidlapa!$S42*Kalkulators!$X$14)/Kalkulators!$X$14</f>
        <v>#DIV/0!</v>
      </c>
      <c r="P42" s="57" t="e">
        <f>($I42*Izcenojumu_veidlapa!P42+Izcenojumu_veidlapa!$S42*Kalkulators!$X$14)/Kalkulators!$X$14</f>
        <v>#DIV/0!</v>
      </c>
      <c r="Q42" s="57" t="e">
        <f>($I42*Izcenojumu_veidlapa!Q42+Izcenojumu_veidlapa!$S42*Kalkulators!$X$14)/Kalkulators!$X$14</f>
        <v>#DIV/0!</v>
      </c>
      <c r="R42" s="142"/>
      <c r="S42" s="72">
        <f>$I42*Izcenojumu_veidlapa!M42+Izcenojumu_veidlapa!$S42*Kalkulators!$X$14</f>
        <v>0</v>
      </c>
      <c r="T42" s="72">
        <f>$I42*Izcenojumu_veidlapa!N42+Izcenojumu_veidlapa!$S42*Kalkulators!$X$14</f>
        <v>0</v>
      </c>
      <c r="U42" s="72">
        <f>$I42*Izcenojumu_veidlapa!O42+Izcenojumu_veidlapa!$S42*Kalkulators!$X$14</f>
        <v>0</v>
      </c>
      <c r="V42" s="72">
        <f>$I42*Izcenojumu_veidlapa!P42+Izcenojumu_veidlapa!$S42*Kalkulators!$X$14</f>
        <v>0</v>
      </c>
      <c r="W42" s="72">
        <f>$I42*Izcenojumu_veidlapa!Q42+Izcenojumu_veidlapa!$S42*Kalkulators!$X$14</f>
        <v>0</v>
      </c>
      <c r="X42" s="61"/>
      <c r="Y42" s="119"/>
      <c r="Z42"/>
      <c r="AA42" s="63"/>
      <c r="AB42" s="136"/>
      <c r="AC42" s="136"/>
      <c r="AI42" s="137"/>
      <c r="AJ42" s="122"/>
      <c r="AK42" s="61"/>
      <c r="AL42" s="61"/>
      <c r="AM42" s="61"/>
      <c r="AN42" s="61"/>
      <c r="AO42" s="18"/>
      <c r="AP42" s="18"/>
      <c r="AQ42" s="7"/>
      <c r="AR42" s="7"/>
      <c r="AS42" s="7"/>
      <c r="AT42" s="7"/>
      <c r="AU42" s="7"/>
      <c r="AV42" s="7"/>
      <c r="AW42" s="7"/>
      <c r="AX42" s="7"/>
      <c r="AY42" s="7"/>
      <c r="AZ42" s="7"/>
      <c r="BA42" s="7"/>
      <c r="BB42" s="7"/>
      <c r="BC42"/>
      <c r="BD42"/>
      <c r="BE42" s="119"/>
      <c r="BF42" s="7"/>
      <c r="BG42" s="110"/>
      <c r="BH42" s="18"/>
      <c r="BI42" s="18"/>
      <c r="BJ42" s="18"/>
      <c r="BK42" s="18"/>
      <c r="BL42" s="18"/>
      <c r="BM42" s="18"/>
      <c r="BQ42" s="7"/>
      <c r="BR42" s="7"/>
      <c r="BS42" s="7"/>
      <c r="BT42" s="7"/>
      <c r="BU42" s="7"/>
    </row>
    <row r="43" spans="8:73" ht="14.25" customHeight="1" x14ac:dyDescent="0.25">
      <c r="H43" s="62" t="s">
        <v>72</v>
      </c>
      <c r="I43">
        <v>125</v>
      </c>
      <c r="J43" s="53">
        <v>1.0929</v>
      </c>
      <c r="K43" s="69">
        <f t="shared" si="0"/>
        <v>0</v>
      </c>
      <c r="L43" s="70">
        <f t="shared" si="1"/>
        <v>0</v>
      </c>
      <c r="M43" s="64" t="e">
        <f>($I43*Izcenojumu_veidlapa!M43+Izcenojumu_veidlapa!$S43*Kalkulators!$X$14)/Kalkulators!$X$14</f>
        <v>#DIV/0!</v>
      </c>
      <c r="N43" s="57" t="e">
        <f>($I43*Izcenojumu_veidlapa!N43+Izcenojumu_veidlapa!$S43*Kalkulators!$X$14)/Kalkulators!$X$14</f>
        <v>#DIV/0!</v>
      </c>
      <c r="O43" s="57" t="e">
        <f>($I43*Izcenojumu_veidlapa!O43+Izcenojumu_veidlapa!$S43*Kalkulators!$X$14)/Kalkulators!$X$14</f>
        <v>#DIV/0!</v>
      </c>
      <c r="P43" s="57" t="e">
        <f>($I43*Izcenojumu_veidlapa!P43+Izcenojumu_veidlapa!$S43*Kalkulators!$X$14)/Kalkulators!$X$14</f>
        <v>#DIV/0!</v>
      </c>
      <c r="Q43" s="57" t="e">
        <f>($I43*Izcenojumu_veidlapa!Q43+Izcenojumu_veidlapa!$S43*Kalkulators!$X$14)/Kalkulators!$X$14</f>
        <v>#DIV/0!</v>
      </c>
      <c r="R43" s="142"/>
      <c r="S43" s="72">
        <f>$I43*Izcenojumu_veidlapa!M43+Izcenojumu_veidlapa!$S43*Kalkulators!$X$14</f>
        <v>0</v>
      </c>
      <c r="T43" s="72">
        <f>$I43*Izcenojumu_veidlapa!N43+Izcenojumu_veidlapa!$S43*Kalkulators!$X$14</f>
        <v>0</v>
      </c>
      <c r="U43" s="72">
        <f>$I43*Izcenojumu_veidlapa!O43+Izcenojumu_veidlapa!$S43*Kalkulators!$X$14</f>
        <v>0</v>
      </c>
      <c r="V43" s="72">
        <f>$I43*Izcenojumu_veidlapa!P43+Izcenojumu_veidlapa!$S43*Kalkulators!$X$14</f>
        <v>0</v>
      </c>
      <c r="W43" s="72">
        <f>$I43*Izcenojumu_veidlapa!Q43+Izcenojumu_veidlapa!$S43*Kalkulators!$X$14</f>
        <v>0</v>
      </c>
      <c r="X43" s="61"/>
      <c r="Y43" s="119"/>
      <c r="Z43"/>
      <c r="AA43" s="63"/>
      <c r="AB43" s="136"/>
      <c r="AC43" s="136"/>
      <c r="AI43" s="137"/>
      <c r="AJ43" s="122"/>
      <c r="AK43" s="61"/>
      <c r="AL43" s="61"/>
      <c r="AM43" s="61"/>
      <c r="AN43" s="61"/>
      <c r="AO43" s="18"/>
      <c r="AP43" s="18"/>
      <c r="AQ43" s="7"/>
      <c r="AR43" s="7"/>
      <c r="AS43" s="7"/>
      <c r="AT43" s="7"/>
      <c r="AU43" s="7"/>
      <c r="AV43" s="7"/>
      <c r="AW43" s="7"/>
      <c r="AX43" s="7"/>
      <c r="AY43" s="7"/>
      <c r="AZ43" s="7"/>
      <c r="BA43" s="7"/>
      <c r="BB43" s="7"/>
      <c r="BC43"/>
      <c r="BD43"/>
      <c r="BE43" s="119"/>
      <c r="BF43" s="7"/>
      <c r="BG43" s="110"/>
      <c r="BH43" s="18"/>
      <c r="BI43" s="18"/>
      <c r="BJ43" s="18"/>
      <c r="BK43" s="18"/>
      <c r="BL43" s="18"/>
      <c r="BM43" s="18"/>
      <c r="BQ43" s="7"/>
      <c r="BR43" s="7"/>
      <c r="BS43" s="7"/>
      <c r="BT43" s="7"/>
      <c r="BU43" s="7"/>
    </row>
    <row r="44" spans="8:73" ht="14.25" customHeight="1" x14ac:dyDescent="0.25">
      <c r="H44" s="62" t="s">
        <v>74</v>
      </c>
      <c r="I44">
        <v>130</v>
      </c>
      <c r="J44" s="53">
        <v>1.0846</v>
      </c>
      <c r="K44" s="69">
        <f t="shared" si="0"/>
        <v>0</v>
      </c>
      <c r="L44" s="70">
        <f t="shared" si="1"/>
        <v>0</v>
      </c>
      <c r="M44" s="64" t="e">
        <f>($I44*Izcenojumu_veidlapa!M44+Izcenojumu_veidlapa!$S44*Kalkulators!$X$14)/Kalkulators!$X$14</f>
        <v>#DIV/0!</v>
      </c>
      <c r="N44" s="57" t="e">
        <f>($I44*Izcenojumu_veidlapa!N44+Izcenojumu_veidlapa!$S44*Kalkulators!$X$14)/Kalkulators!$X$14</f>
        <v>#DIV/0!</v>
      </c>
      <c r="O44" s="57" t="e">
        <f>($I44*Izcenojumu_veidlapa!O44+Izcenojumu_veidlapa!$S44*Kalkulators!$X$14)/Kalkulators!$X$14</f>
        <v>#DIV/0!</v>
      </c>
      <c r="P44" s="57" t="e">
        <f>($I44*Izcenojumu_veidlapa!P44+Izcenojumu_veidlapa!$S44*Kalkulators!$X$14)/Kalkulators!$X$14</f>
        <v>#DIV/0!</v>
      </c>
      <c r="Q44" s="57" t="e">
        <f>($I44*Izcenojumu_veidlapa!Q44+Izcenojumu_veidlapa!$S44*Kalkulators!$X$14)/Kalkulators!$X$14</f>
        <v>#DIV/0!</v>
      </c>
      <c r="R44" s="142"/>
      <c r="S44" s="72">
        <f>$I44*Izcenojumu_veidlapa!M44+Izcenojumu_veidlapa!$S44*Kalkulators!$X$14</f>
        <v>0</v>
      </c>
      <c r="T44" s="72">
        <f>$I44*Izcenojumu_veidlapa!N44+Izcenojumu_veidlapa!$S44*Kalkulators!$X$14</f>
        <v>0</v>
      </c>
      <c r="U44" s="72">
        <f>$I44*Izcenojumu_veidlapa!O44+Izcenojumu_veidlapa!$S44*Kalkulators!$X$14</f>
        <v>0</v>
      </c>
      <c r="V44" s="72">
        <f>$I44*Izcenojumu_veidlapa!P44+Izcenojumu_veidlapa!$S44*Kalkulators!$X$14</f>
        <v>0</v>
      </c>
      <c r="W44" s="72">
        <f>$I44*Izcenojumu_veidlapa!Q44+Izcenojumu_veidlapa!$S44*Kalkulators!$X$14</f>
        <v>0</v>
      </c>
      <c r="X44" s="61"/>
      <c r="Y44" s="119"/>
      <c r="Z44"/>
      <c r="AA44" s="63"/>
      <c r="AB44" s="136"/>
      <c r="AC44" s="136"/>
      <c r="AI44" s="137"/>
      <c r="AJ44" s="122"/>
      <c r="AK44" s="61"/>
      <c r="AL44" s="61"/>
      <c r="AM44" s="61"/>
      <c r="AN44" s="61"/>
      <c r="AO44" s="18"/>
      <c r="AP44" s="18"/>
      <c r="AQ44" s="7"/>
      <c r="AR44" s="7"/>
      <c r="AS44" s="7"/>
      <c r="AT44" s="7"/>
      <c r="AU44" s="7"/>
      <c r="AV44" s="7"/>
      <c r="AW44" s="7"/>
      <c r="AX44" s="7"/>
      <c r="AY44" s="7"/>
      <c r="AZ44" s="7"/>
      <c r="BA44" s="7"/>
      <c r="BB44" s="7"/>
      <c r="BC44"/>
      <c r="BD44"/>
      <c r="BE44" s="119"/>
      <c r="BF44" s="7"/>
      <c r="BG44" s="110"/>
      <c r="BH44" s="18"/>
      <c r="BI44" s="18"/>
      <c r="BJ44" s="18"/>
      <c r="BK44" s="18"/>
      <c r="BL44" s="18"/>
      <c r="BM44" s="18"/>
      <c r="BQ44" s="7"/>
      <c r="BR44" s="7"/>
      <c r="BS44" s="7"/>
      <c r="BT44" s="7"/>
      <c r="BU44" s="7"/>
    </row>
    <row r="45" spans="8:73" ht="14.25" customHeight="1" x14ac:dyDescent="0.25">
      <c r="H45" s="62" t="s">
        <v>76</v>
      </c>
      <c r="I45">
        <v>135</v>
      </c>
      <c r="J45" s="53">
        <v>1.0769</v>
      </c>
      <c r="K45" s="69">
        <f t="shared" si="0"/>
        <v>0</v>
      </c>
      <c r="L45" s="70">
        <f t="shared" si="1"/>
        <v>0</v>
      </c>
      <c r="M45" s="64" t="e">
        <f>($I45*Izcenojumu_veidlapa!M45+Izcenojumu_veidlapa!$S45*Kalkulators!$X$14)/Kalkulators!$X$14</f>
        <v>#DIV/0!</v>
      </c>
      <c r="N45" s="57" t="e">
        <f>($I45*Izcenojumu_veidlapa!N45+Izcenojumu_veidlapa!$S45*Kalkulators!$X$14)/Kalkulators!$X$14</f>
        <v>#DIV/0!</v>
      </c>
      <c r="O45" s="57" t="e">
        <f>($I45*Izcenojumu_veidlapa!O45+Izcenojumu_veidlapa!$S45*Kalkulators!$X$14)/Kalkulators!$X$14</f>
        <v>#DIV/0!</v>
      </c>
      <c r="P45" s="57" t="e">
        <f>($I45*Izcenojumu_veidlapa!P45+Izcenojumu_veidlapa!$S45*Kalkulators!$X$14)/Kalkulators!$X$14</f>
        <v>#DIV/0!</v>
      </c>
      <c r="Q45" s="57" t="e">
        <f>($I45*Izcenojumu_veidlapa!Q45+Izcenojumu_veidlapa!$S45*Kalkulators!$X$14)/Kalkulators!$X$14</f>
        <v>#DIV/0!</v>
      </c>
      <c r="R45" s="142"/>
      <c r="S45" s="72">
        <f>$I45*Izcenojumu_veidlapa!M45+Izcenojumu_veidlapa!$S45*Kalkulators!$X$14</f>
        <v>0</v>
      </c>
      <c r="T45" s="72">
        <f>$I45*Izcenojumu_veidlapa!N45+Izcenojumu_veidlapa!$S45*Kalkulators!$X$14</f>
        <v>0</v>
      </c>
      <c r="U45" s="72">
        <f>$I45*Izcenojumu_veidlapa!O45+Izcenojumu_veidlapa!$S45*Kalkulators!$X$14</f>
        <v>0</v>
      </c>
      <c r="V45" s="72">
        <f>$I45*Izcenojumu_veidlapa!P45+Izcenojumu_veidlapa!$S45*Kalkulators!$X$14</f>
        <v>0</v>
      </c>
      <c r="W45" s="72">
        <f>$I45*Izcenojumu_veidlapa!Q45+Izcenojumu_veidlapa!$S45*Kalkulators!$X$14</f>
        <v>0</v>
      </c>
      <c r="X45" s="61"/>
      <c r="Y45" s="119"/>
      <c r="Z45"/>
      <c r="AA45" s="63"/>
      <c r="AB45" s="136"/>
      <c r="AC45" s="136"/>
      <c r="AI45" s="137"/>
      <c r="AJ45" s="122"/>
      <c r="AK45" s="61"/>
      <c r="AL45" s="61"/>
      <c r="AM45" s="61"/>
      <c r="AN45" s="61"/>
      <c r="AO45" s="18"/>
      <c r="AP45" s="18"/>
      <c r="AQ45" s="7"/>
      <c r="AR45" s="7"/>
      <c r="AS45" s="7"/>
      <c r="AT45" s="7"/>
      <c r="AU45" s="7"/>
      <c r="AV45" s="7"/>
      <c r="AW45" s="7"/>
      <c r="AX45" s="7"/>
      <c r="AY45" s="7"/>
      <c r="AZ45" s="7"/>
      <c r="BA45" s="7"/>
      <c r="BB45" s="7"/>
      <c r="BC45"/>
      <c r="BD45"/>
      <c r="BE45" s="119"/>
      <c r="BF45" s="7"/>
      <c r="BG45" s="110"/>
      <c r="BH45" s="18"/>
      <c r="BI45" s="18"/>
      <c r="BJ45" s="18"/>
      <c r="BK45" s="18"/>
      <c r="BL45" s="18"/>
      <c r="BM45" s="18"/>
      <c r="BQ45" s="7"/>
      <c r="BR45" s="7"/>
      <c r="BS45" s="7"/>
      <c r="BT45" s="7"/>
      <c r="BU45" s="7"/>
    </row>
    <row r="46" spans="8:73" ht="14.25" customHeight="1" x14ac:dyDescent="0.25">
      <c r="H46" s="62" t="s">
        <v>78</v>
      </c>
      <c r="I46">
        <v>140</v>
      </c>
      <c r="J46" s="53">
        <v>1.0698000000000001</v>
      </c>
      <c r="K46" s="69">
        <f t="shared" si="0"/>
        <v>0</v>
      </c>
      <c r="L46" s="70">
        <f t="shared" si="1"/>
        <v>0</v>
      </c>
      <c r="M46" s="64" t="e">
        <f>($I46*Izcenojumu_veidlapa!M46+Izcenojumu_veidlapa!$S46*Kalkulators!$X$14)/Kalkulators!$X$14</f>
        <v>#DIV/0!</v>
      </c>
      <c r="N46" s="57" t="e">
        <f>($I46*Izcenojumu_veidlapa!N46+Izcenojumu_veidlapa!$S46*Kalkulators!$X$14)/Kalkulators!$X$14</f>
        <v>#DIV/0!</v>
      </c>
      <c r="O46" s="57" t="e">
        <f>($I46*Izcenojumu_veidlapa!O46+Izcenojumu_veidlapa!$S46*Kalkulators!$X$14)/Kalkulators!$X$14</f>
        <v>#DIV/0!</v>
      </c>
      <c r="P46" s="57" t="e">
        <f>($I46*Izcenojumu_veidlapa!P46+Izcenojumu_veidlapa!$S46*Kalkulators!$X$14)/Kalkulators!$X$14</f>
        <v>#DIV/0!</v>
      </c>
      <c r="Q46" s="57" t="e">
        <f>($I46*Izcenojumu_veidlapa!Q46+Izcenojumu_veidlapa!$S46*Kalkulators!$X$14)/Kalkulators!$X$14</f>
        <v>#DIV/0!</v>
      </c>
      <c r="R46" s="142"/>
      <c r="S46" s="72">
        <f>$I46*Izcenojumu_veidlapa!M46+Izcenojumu_veidlapa!$S46*Kalkulators!$X$14</f>
        <v>0</v>
      </c>
      <c r="T46" s="72">
        <f>$I46*Izcenojumu_veidlapa!N46+Izcenojumu_veidlapa!$S46*Kalkulators!$X$14</f>
        <v>0</v>
      </c>
      <c r="U46" s="72">
        <f>$I46*Izcenojumu_veidlapa!O46+Izcenojumu_veidlapa!$S46*Kalkulators!$X$14</f>
        <v>0</v>
      </c>
      <c r="V46" s="72">
        <f>$I46*Izcenojumu_veidlapa!P46+Izcenojumu_veidlapa!$S46*Kalkulators!$X$14</f>
        <v>0</v>
      </c>
      <c r="W46" s="72">
        <f>$I46*Izcenojumu_veidlapa!Q46+Izcenojumu_veidlapa!$S46*Kalkulators!$X$14</f>
        <v>0</v>
      </c>
      <c r="X46" s="61"/>
      <c r="Y46" s="119"/>
      <c r="Z46"/>
      <c r="AA46" s="63"/>
      <c r="AB46" s="136"/>
      <c r="AC46" s="136"/>
      <c r="AI46" s="137"/>
      <c r="AJ46" s="122"/>
      <c r="AK46" s="61"/>
      <c r="AL46" s="61"/>
      <c r="AM46" s="61"/>
      <c r="AN46" s="61"/>
      <c r="AO46" s="18"/>
      <c r="AP46" s="18"/>
      <c r="AQ46" s="7"/>
      <c r="AR46" s="7"/>
      <c r="AS46" s="7"/>
      <c r="AT46" s="7"/>
      <c r="AU46" s="7"/>
      <c r="AV46" s="7"/>
      <c r="AW46" s="7"/>
      <c r="AX46" s="7"/>
      <c r="AY46" s="7"/>
      <c r="AZ46" s="7"/>
      <c r="BA46" s="7"/>
      <c r="BB46" s="7"/>
      <c r="BC46"/>
      <c r="BD46"/>
      <c r="BE46" s="119"/>
      <c r="BF46" s="7"/>
      <c r="BG46" s="110"/>
      <c r="BH46" s="18"/>
      <c r="BI46" s="18"/>
      <c r="BJ46" s="18"/>
      <c r="BK46" s="18"/>
      <c r="BL46" s="18"/>
      <c r="BM46" s="18"/>
      <c r="BQ46" s="7"/>
      <c r="BR46" s="7"/>
      <c r="BS46" s="7"/>
      <c r="BT46" s="7"/>
      <c r="BU46" s="7"/>
    </row>
    <row r="47" spans="8:73" ht="14.25" customHeight="1" x14ac:dyDescent="0.25">
      <c r="H47" s="62" t="s">
        <v>80</v>
      </c>
      <c r="I47">
        <v>145</v>
      </c>
      <c r="J47" s="53">
        <v>1.0631999999999999</v>
      </c>
      <c r="K47" s="69">
        <f t="shared" si="0"/>
        <v>0</v>
      </c>
      <c r="L47" s="70">
        <f t="shared" si="1"/>
        <v>0</v>
      </c>
      <c r="M47" s="64" t="e">
        <f>($I47*Izcenojumu_veidlapa!M47+Izcenojumu_veidlapa!$S47*Kalkulators!$X$14)/Kalkulators!$X$14</f>
        <v>#DIV/0!</v>
      </c>
      <c r="N47" s="57" t="e">
        <f>($I47*Izcenojumu_veidlapa!N47+Izcenojumu_veidlapa!$S47*Kalkulators!$X$14)/Kalkulators!$X$14</f>
        <v>#DIV/0!</v>
      </c>
      <c r="O47" s="57" t="e">
        <f>($I47*Izcenojumu_veidlapa!O47+Izcenojumu_veidlapa!$S47*Kalkulators!$X$14)/Kalkulators!$X$14</f>
        <v>#DIV/0!</v>
      </c>
      <c r="P47" s="57" t="e">
        <f>($I47*Izcenojumu_veidlapa!P47+Izcenojumu_veidlapa!$S47*Kalkulators!$X$14)/Kalkulators!$X$14</f>
        <v>#DIV/0!</v>
      </c>
      <c r="Q47" s="57" t="e">
        <f>($I47*Izcenojumu_veidlapa!Q47+Izcenojumu_veidlapa!$S47*Kalkulators!$X$14)/Kalkulators!$X$14</f>
        <v>#DIV/0!</v>
      </c>
      <c r="R47" s="142"/>
      <c r="S47" s="72">
        <f>$I47*Izcenojumu_veidlapa!M47+Izcenojumu_veidlapa!$S47*Kalkulators!$X$14</f>
        <v>0</v>
      </c>
      <c r="T47" s="72">
        <f>$I47*Izcenojumu_veidlapa!N47+Izcenojumu_veidlapa!$S47*Kalkulators!$X$14</f>
        <v>0</v>
      </c>
      <c r="U47" s="72">
        <f>$I47*Izcenojumu_veidlapa!O47+Izcenojumu_veidlapa!$S47*Kalkulators!$X$14</f>
        <v>0</v>
      </c>
      <c r="V47" s="72">
        <f>$I47*Izcenojumu_veidlapa!P47+Izcenojumu_veidlapa!$S47*Kalkulators!$X$14</f>
        <v>0</v>
      </c>
      <c r="W47" s="72">
        <f>$I47*Izcenojumu_veidlapa!Q47+Izcenojumu_veidlapa!$S47*Kalkulators!$X$14</f>
        <v>0</v>
      </c>
      <c r="X47" s="61"/>
      <c r="Y47" s="119"/>
      <c r="Z47"/>
      <c r="AA47" s="63"/>
      <c r="AB47" s="136"/>
      <c r="AC47" s="136"/>
      <c r="AI47" s="137"/>
      <c r="AJ47" s="122"/>
      <c r="AK47" s="61"/>
      <c r="AL47" s="61"/>
      <c r="AM47" s="61"/>
      <c r="AN47" s="61"/>
      <c r="AO47" s="18"/>
      <c r="AP47" s="18"/>
      <c r="AQ47" s="7"/>
      <c r="AR47" s="7"/>
      <c r="AS47" s="7"/>
      <c r="AT47" s="7"/>
      <c r="AU47" s="7"/>
      <c r="AV47" s="7"/>
      <c r="AW47" s="7"/>
      <c r="AX47" s="7"/>
      <c r="AY47" s="7"/>
      <c r="AZ47" s="7"/>
      <c r="BA47" s="7"/>
      <c r="BB47" s="7"/>
      <c r="BC47"/>
      <c r="BD47"/>
      <c r="BE47" s="119"/>
      <c r="BF47" s="7"/>
      <c r="BG47" s="110"/>
      <c r="BH47" s="18"/>
      <c r="BI47" s="18"/>
      <c r="BJ47" s="18"/>
      <c r="BK47" s="18"/>
      <c r="BL47" s="18"/>
      <c r="BM47" s="18"/>
      <c r="BQ47" s="7"/>
      <c r="BR47" s="7"/>
      <c r="BS47" s="7"/>
      <c r="BT47" s="7"/>
      <c r="BU47" s="7"/>
    </row>
    <row r="48" spans="8:73" ht="14.25" customHeight="1" x14ac:dyDescent="0.25">
      <c r="H48" s="62" t="s">
        <v>82</v>
      </c>
      <c r="I48">
        <v>150</v>
      </c>
      <c r="J48" s="53">
        <v>1.0569999999999999</v>
      </c>
      <c r="K48" s="69">
        <f t="shared" si="0"/>
        <v>0</v>
      </c>
      <c r="L48" s="70">
        <f t="shared" si="1"/>
        <v>0</v>
      </c>
      <c r="M48" s="64" t="e">
        <f>($I48*Izcenojumu_veidlapa!M48+Izcenojumu_veidlapa!$S48*Kalkulators!$X$14)/Kalkulators!$X$14</f>
        <v>#DIV/0!</v>
      </c>
      <c r="N48" s="57" t="e">
        <f>($I48*Izcenojumu_veidlapa!N48+Izcenojumu_veidlapa!$S48*Kalkulators!$X$14)/Kalkulators!$X$14</f>
        <v>#DIV/0!</v>
      </c>
      <c r="O48" s="57" t="e">
        <f>($I48*Izcenojumu_veidlapa!O48+Izcenojumu_veidlapa!$S48*Kalkulators!$X$14)/Kalkulators!$X$14</f>
        <v>#DIV/0!</v>
      </c>
      <c r="P48" s="57" t="e">
        <f>($I48*Izcenojumu_veidlapa!P48+Izcenojumu_veidlapa!$S48*Kalkulators!$X$14)/Kalkulators!$X$14</f>
        <v>#DIV/0!</v>
      </c>
      <c r="Q48" s="57" t="e">
        <f>($I48*Izcenojumu_veidlapa!Q48+Izcenojumu_veidlapa!$S48*Kalkulators!$X$14)/Kalkulators!$X$14</f>
        <v>#DIV/0!</v>
      </c>
      <c r="R48" s="142"/>
      <c r="S48" s="72">
        <f>$I48*Izcenojumu_veidlapa!M48+Izcenojumu_veidlapa!$S48*Kalkulators!$X$14</f>
        <v>0</v>
      </c>
      <c r="T48" s="72">
        <f>$I48*Izcenojumu_veidlapa!N48+Izcenojumu_veidlapa!$S48*Kalkulators!$X$14</f>
        <v>0</v>
      </c>
      <c r="U48" s="72">
        <f>$I48*Izcenojumu_veidlapa!O48+Izcenojumu_veidlapa!$S48*Kalkulators!$X$14</f>
        <v>0</v>
      </c>
      <c r="V48" s="72">
        <f>$I48*Izcenojumu_veidlapa!P48+Izcenojumu_veidlapa!$S48*Kalkulators!$X$14</f>
        <v>0</v>
      </c>
      <c r="W48" s="72">
        <f>$I48*Izcenojumu_veidlapa!Q48+Izcenojumu_veidlapa!$S48*Kalkulators!$X$14</f>
        <v>0</v>
      </c>
      <c r="X48" s="61"/>
      <c r="Y48" s="119"/>
      <c r="Z48"/>
      <c r="AA48" s="63"/>
      <c r="AB48" s="136"/>
      <c r="AC48" s="136"/>
      <c r="AI48" s="137"/>
      <c r="AJ48" s="122"/>
      <c r="AK48" s="61"/>
      <c r="AL48" s="61"/>
      <c r="AM48" s="61"/>
      <c r="AN48" s="61"/>
      <c r="AO48" s="18"/>
      <c r="AP48" s="18"/>
      <c r="AQ48" s="7"/>
      <c r="AR48" s="7"/>
      <c r="AS48" s="7"/>
      <c r="AT48" s="7"/>
      <c r="AU48" s="7"/>
      <c r="AV48" s="7"/>
      <c r="AW48" s="7"/>
      <c r="AX48" s="7"/>
      <c r="AY48" s="7"/>
      <c r="AZ48" s="7"/>
      <c r="BA48" s="7"/>
      <c r="BB48" s="7"/>
      <c r="BC48"/>
      <c r="BD48"/>
      <c r="BE48" s="119"/>
      <c r="BF48" s="7"/>
      <c r="BG48" s="110"/>
      <c r="BH48" s="18"/>
      <c r="BI48" s="18"/>
      <c r="BJ48" s="18"/>
      <c r="BK48" s="18"/>
      <c r="BL48" s="18"/>
      <c r="BM48" s="18"/>
      <c r="BQ48" s="7"/>
      <c r="BR48" s="7"/>
      <c r="BS48" s="7"/>
      <c r="BT48" s="7"/>
      <c r="BU48" s="7"/>
    </row>
    <row r="49" spans="1:78" ht="14.25" customHeight="1" x14ac:dyDescent="0.25">
      <c r="H49" s="62" t="s">
        <v>84</v>
      </c>
      <c r="I49">
        <v>155</v>
      </c>
      <c r="J49" s="53">
        <v>1.0512999999999999</v>
      </c>
      <c r="K49" s="69">
        <f t="shared" si="0"/>
        <v>0</v>
      </c>
      <c r="L49" s="70">
        <f t="shared" si="1"/>
        <v>0</v>
      </c>
      <c r="M49" s="64" t="e">
        <f>($I49*Izcenojumu_veidlapa!M49+Izcenojumu_veidlapa!$S49*Kalkulators!$X$14)/Kalkulators!$X$14</f>
        <v>#DIV/0!</v>
      </c>
      <c r="N49" s="57" t="e">
        <f>($I49*Izcenojumu_veidlapa!N49+Izcenojumu_veidlapa!$S49*Kalkulators!$X$14)/Kalkulators!$X$14</f>
        <v>#DIV/0!</v>
      </c>
      <c r="O49" s="57" t="e">
        <f>($I49*Izcenojumu_veidlapa!O49+Izcenojumu_veidlapa!$S49*Kalkulators!$X$14)/Kalkulators!$X$14</f>
        <v>#DIV/0!</v>
      </c>
      <c r="P49" s="57" t="e">
        <f>($I49*Izcenojumu_veidlapa!P49+Izcenojumu_veidlapa!$S49*Kalkulators!$X$14)/Kalkulators!$X$14</f>
        <v>#DIV/0!</v>
      </c>
      <c r="Q49" s="57" t="e">
        <f>($I49*Izcenojumu_veidlapa!Q49+Izcenojumu_veidlapa!$S49*Kalkulators!$X$14)/Kalkulators!$X$14</f>
        <v>#DIV/0!</v>
      </c>
      <c r="R49" s="142"/>
      <c r="S49" s="72">
        <f>$I49*Izcenojumu_veidlapa!M49+Izcenojumu_veidlapa!$S49*Kalkulators!$X$14</f>
        <v>0</v>
      </c>
      <c r="T49" s="72">
        <f>$I49*Izcenojumu_veidlapa!N49+Izcenojumu_veidlapa!$S49*Kalkulators!$X$14</f>
        <v>0</v>
      </c>
      <c r="U49" s="72">
        <f>$I49*Izcenojumu_veidlapa!O49+Izcenojumu_veidlapa!$S49*Kalkulators!$X$14</f>
        <v>0</v>
      </c>
      <c r="V49" s="72">
        <f>$I49*Izcenojumu_veidlapa!P49+Izcenojumu_veidlapa!$S49*Kalkulators!$X$14</f>
        <v>0</v>
      </c>
      <c r="W49" s="72">
        <f>$I49*Izcenojumu_veidlapa!Q49+Izcenojumu_veidlapa!$S49*Kalkulators!$X$14</f>
        <v>0</v>
      </c>
      <c r="X49" s="61"/>
      <c r="Y49" s="119"/>
      <c r="Z49"/>
      <c r="AA49" s="63"/>
      <c r="AB49" s="136"/>
      <c r="AC49" s="136"/>
      <c r="AI49" s="137"/>
      <c r="AJ49" s="122"/>
      <c r="AK49" s="61"/>
      <c r="AL49" s="61"/>
      <c r="AM49" s="61"/>
      <c r="AN49" s="61"/>
      <c r="AO49" s="18"/>
      <c r="AP49" s="18"/>
      <c r="AQ49" s="7"/>
      <c r="AR49" s="7"/>
      <c r="AS49" s="7"/>
      <c r="AT49" s="7"/>
      <c r="AU49" s="7"/>
      <c r="AV49" s="7"/>
      <c r="AW49" s="7"/>
      <c r="AX49" s="7"/>
      <c r="AY49" s="7"/>
      <c r="AZ49" s="7"/>
      <c r="BA49" s="7"/>
      <c r="BB49" s="7"/>
      <c r="BC49"/>
      <c r="BD49"/>
      <c r="BE49" s="119"/>
      <c r="BF49" s="7"/>
      <c r="BG49" s="110"/>
      <c r="BH49" s="18"/>
      <c r="BI49" s="18"/>
      <c r="BJ49" s="18"/>
      <c r="BK49" s="18"/>
      <c r="BL49" s="18"/>
      <c r="BM49" s="18"/>
      <c r="BQ49" s="7"/>
      <c r="BR49" s="7"/>
      <c r="BS49" s="7"/>
      <c r="BT49" s="7"/>
      <c r="BU49" s="7"/>
    </row>
    <row r="50" spans="1:78" ht="14.25" customHeight="1" x14ac:dyDescent="0.25">
      <c r="H50" s="62" t="s">
        <v>86</v>
      </c>
      <c r="I50">
        <v>160</v>
      </c>
      <c r="J50" s="53">
        <v>1.0458000000000001</v>
      </c>
      <c r="K50" s="69">
        <f t="shared" si="0"/>
        <v>0</v>
      </c>
      <c r="L50" s="70">
        <f t="shared" si="1"/>
        <v>0</v>
      </c>
      <c r="M50" s="64" t="e">
        <f>($I50*Izcenojumu_veidlapa!M50+Izcenojumu_veidlapa!$S50*Kalkulators!$X$14)/Kalkulators!$X$14</f>
        <v>#DIV/0!</v>
      </c>
      <c r="N50" s="57" t="e">
        <f>($I50*Izcenojumu_veidlapa!N50+Izcenojumu_veidlapa!$S50*Kalkulators!$X$14)/Kalkulators!$X$14</f>
        <v>#DIV/0!</v>
      </c>
      <c r="O50" s="57" t="e">
        <f>($I50*Izcenojumu_veidlapa!O50+Izcenojumu_veidlapa!$S50*Kalkulators!$X$14)/Kalkulators!$X$14</f>
        <v>#DIV/0!</v>
      </c>
      <c r="P50" s="57" t="e">
        <f>($I50*Izcenojumu_veidlapa!P50+Izcenojumu_veidlapa!$S50*Kalkulators!$X$14)/Kalkulators!$X$14</f>
        <v>#DIV/0!</v>
      </c>
      <c r="Q50" s="57" t="e">
        <f>($I50*Izcenojumu_veidlapa!Q50+Izcenojumu_veidlapa!$S50*Kalkulators!$X$14)/Kalkulators!$X$14</f>
        <v>#DIV/0!</v>
      </c>
      <c r="R50" s="142"/>
      <c r="S50" s="72">
        <f>$I50*Izcenojumu_veidlapa!M50+Izcenojumu_veidlapa!$S50*Kalkulators!$X$14</f>
        <v>0</v>
      </c>
      <c r="T50" s="72">
        <f>$I50*Izcenojumu_veidlapa!N50+Izcenojumu_veidlapa!$S50*Kalkulators!$X$14</f>
        <v>0</v>
      </c>
      <c r="U50" s="72">
        <f>$I50*Izcenojumu_veidlapa!O50+Izcenojumu_veidlapa!$S50*Kalkulators!$X$14</f>
        <v>0</v>
      </c>
      <c r="V50" s="72">
        <f>$I50*Izcenojumu_veidlapa!P50+Izcenojumu_veidlapa!$S50*Kalkulators!$X$14</f>
        <v>0</v>
      </c>
      <c r="W50" s="72">
        <f>$I50*Izcenojumu_veidlapa!Q50+Izcenojumu_veidlapa!$S50*Kalkulators!$X$14</f>
        <v>0</v>
      </c>
      <c r="X50" s="61"/>
      <c r="Y50" s="119"/>
      <c r="Z50"/>
      <c r="AA50" s="63"/>
      <c r="AB50" s="136"/>
      <c r="AC50" s="136"/>
      <c r="AI50" s="137"/>
      <c r="AJ50" s="122"/>
      <c r="AK50" s="61"/>
      <c r="AL50" s="61"/>
      <c r="AM50" s="61"/>
      <c r="AN50" s="61"/>
      <c r="AO50" s="18"/>
      <c r="AP50" s="18"/>
      <c r="AQ50" s="7"/>
      <c r="AR50" s="7"/>
      <c r="AS50" s="7"/>
      <c r="AT50" s="7"/>
      <c r="AU50" s="7"/>
      <c r="AV50" s="7"/>
      <c r="AW50" s="7"/>
      <c r="AX50" s="7"/>
      <c r="AY50" s="7"/>
      <c r="AZ50" s="7"/>
      <c r="BA50" s="7"/>
      <c r="BB50" s="7"/>
      <c r="BC50"/>
      <c r="BD50"/>
      <c r="BE50" s="119"/>
      <c r="BF50" s="7"/>
      <c r="BG50" s="110"/>
      <c r="BH50" s="18"/>
      <c r="BI50" s="18"/>
      <c r="BJ50" s="18"/>
      <c r="BK50" s="18"/>
      <c r="BL50" s="18"/>
      <c r="BM50" s="18"/>
      <c r="BQ50" s="7"/>
      <c r="BR50" s="7"/>
      <c r="BS50" s="7"/>
      <c r="BT50" s="7"/>
      <c r="BU50" s="7"/>
    </row>
    <row r="51" spans="1:78" ht="14.25" customHeight="1" x14ac:dyDescent="0.25">
      <c r="H51" s="62" t="s">
        <v>88</v>
      </c>
      <c r="I51">
        <v>165</v>
      </c>
      <c r="J51" s="53">
        <v>1.0407</v>
      </c>
      <c r="K51" s="69">
        <f t="shared" ref="K51:K82" si="2">ROUND(J51*$L$10,2)</f>
        <v>0</v>
      </c>
      <c r="L51" s="70">
        <f t="shared" ref="L51:L82" si="3">ROUND((J51*$L$10)*I51/$L$9,2)</f>
        <v>0</v>
      </c>
      <c r="M51" s="64" t="e">
        <f>($I51*Izcenojumu_veidlapa!M51+Izcenojumu_veidlapa!$S51*Kalkulators!$X$14)/Kalkulators!$X$14</f>
        <v>#DIV/0!</v>
      </c>
      <c r="N51" s="57" t="e">
        <f>($I51*Izcenojumu_veidlapa!N51+Izcenojumu_veidlapa!$S51*Kalkulators!$X$14)/Kalkulators!$X$14</f>
        <v>#DIV/0!</v>
      </c>
      <c r="O51" s="57" t="e">
        <f>($I51*Izcenojumu_veidlapa!O51+Izcenojumu_veidlapa!$S51*Kalkulators!$X$14)/Kalkulators!$X$14</f>
        <v>#DIV/0!</v>
      </c>
      <c r="P51" s="57" t="e">
        <f>($I51*Izcenojumu_veidlapa!P51+Izcenojumu_veidlapa!$S51*Kalkulators!$X$14)/Kalkulators!$X$14</f>
        <v>#DIV/0!</v>
      </c>
      <c r="Q51" s="57" t="e">
        <f>($I51*Izcenojumu_veidlapa!Q51+Izcenojumu_veidlapa!$S51*Kalkulators!$X$14)/Kalkulators!$X$14</f>
        <v>#DIV/0!</v>
      </c>
      <c r="R51" s="142"/>
      <c r="S51" s="72">
        <f>$I51*Izcenojumu_veidlapa!M51+Izcenojumu_veidlapa!$S51*Kalkulators!$X$14</f>
        <v>0</v>
      </c>
      <c r="T51" s="72">
        <f>$I51*Izcenojumu_veidlapa!N51+Izcenojumu_veidlapa!$S51*Kalkulators!$X$14</f>
        <v>0</v>
      </c>
      <c r="U51" s="72">
        <f>$I51*Izcenojumu_veidlapa!O51+Izcenojumu_veidlapa!$S51*Kalkulators!$X$14</f>
        <v>0</v>
      </c>
      <c r="V51" s="72">
        <f>$I51*Izcenojumu_veidlapa!P51+Izcenojumu_veidlapa!$S51*Kalkulators!$X$14</f>
        <v>0</v>
      </c>
      <c r="W51" s="72">
        <f>$I51*Izcenojumu_veidlapa!Q51+Izcenojumu_veidlapa!$S51*Kalkulators!$X$14</f>
        <v>0</v>
      </c>
      <c r="X51" s="61"/>
      <c r="Y51" s="119"/>
      <c r="Z51"/>
      <c r="AA51" s="63"/>
      <c r="AB51" s="136"/>
      <c r="AC51" s="136"/>
      <c r="AI51" s="137"/>
      <c r="AJ51" s="122"/>
      <c r="AK51" s="61"/>
      <c r="AL51" s="61"/>
      <c r="AM51" s="61"/>
      <c r="AN51" s="61"/>
      <c r="AO51" s="18"/>
      <c r="AP51" s="18"/>
      <c r="AQ51" s="7"/>
      <c r="AR51" s="7"/>
      <c r="AS51" s="7"/>
      <c r="AT51" s="7"/>
      <c r="AU51" s="7"/>
      <c r="AV51" s="7"/>
      <c r="AW51" s="7"/>
      <c r="AX51" s="7"/>
      <c r="AY51" s="7"/>
      <c r="AZ51" s="7"/>
      <c r="BA51" s="7"/>
      <c r="BB51" s="7"/>
      <c r="BC51"/>
      <c r="BD51"/>
      <c r="BE51" s="119"/>
      <c r="BF51" s="7"/>
      <c r="BG51" s="110"/>
      <c r="BH51" s="18"/>
      <c r="BI51" s="18"/>
      <c r="BJ51" s="18"/>
      <c r="BK51" s="18"/>
      <c r="BL51" s="18"/>
      <c r="BM51" s="18"/>
      <c r="BQ51" s="7"/>
      <c r="BR51" s="7"/>
      <c r="BS51" s="7"/>
      <c r="BT51" s="7"/>
      <c r="BU51" s="7"/>
    </row>
    <row r="52" spans="1:78" ht="14.25" customHeight="1" x14ac:dyDescent="0.25">
      <c r="H52" s="62" t="s">
        <v>90</v>
      </c>
      <c r="I52">
        <v>170</v>
      </c>
      <c r="J52" s="53">
        <v>1.0359</v>
      </c>
      <c r="K52" s="69">
        <f t="shared" si="2"/>
        <v>0</v>
      </c>
      <c r="L52" s="70">
        <f t="shared" si="3"/>
        <v>0</v>
      </c>
      <c r="M52" s="64" t="e">
        <f>($I52*Izcenojumu_veidlapa!M52+Izcenojumu_veidlapa!$S52*Kalkulators!$X$14)/Kalkulators!$X$14</f>
        <v>#DIV/0!</v>
      </c>
      <c r="N52" s="57" t="e">
        <f>($I52*Izcenojumu_veidlapa!N52+Izcenojumu_veidlapa!$S52*Kalkulators!$X$14)/Kalkulators!$X$14</f>
        <v>#DIV/0!</v>
      </c>
      <c r="O52" s="57" t="e">
        <f>($I52*Izcenojumu_veidlapa!O52+Izcenojumu_veidlapa!$S52*Kalkulators!$X$14)/Kalkulators!$X$14</f>
        <v>#DIV/0!</v>
      </c>
      <c r="P52" s="57" t="e">
        <f>($I52*Izcenojumu_veidlapa!P52+Izcenojumu_veidlapa!$S52*Kalkulators!$X$14)/Kalkulators!$X$14</f>
        <v>#DIV/0!</v>
      </c>
      <c r="Q52" s="57" t="e">
        <f>($I52*Izcenojumu_veidlapa!Q52+Izcenojumu_veidlapa!$S52*Kalkulators!$X$14)/Kalkulators!$X$14</f>
        <v>#DIV/0!</v>
      </c>
      <c r="R52" s="142"/>
      <c r="S52" s="72">
        <f>$I52*Izcenojumu_veidlapa!M52+Izcenojumu_veidlapa!$S52*Kalkulators!$X$14</f>
        <v>0</v>
      </c>
      <c r="T52" s="72">
        <f>$I52*Izcenojumu_veidlapa!N52+Izcenojumu_veidlapa!$S52*Kalkulators!$X$14</f>
        <v>0</v>
      </c>
      <c r="U52" s="72">
        <f>$I52*Izcenojumu_veidlapa!O52+Izcenojumu_veidlapa!$S52*Kalkulators!$X$14</f>
        <v>0</v>
      </c>
      <c r="V52" s="72">
        <f>$I52*Izcenojumu_veidlapa!P52+Izcenojumu_veidlapa!$S52*Kalkulators!$X$14</f>
        <v>0</v>
      </c>
      <c r="W52" s="72">
        <f>$I52*Izcenojumu_veidlapa!Q52+Izcenojumu_veidlapa!$S52*Kalkulators!$X$14</f>
        <v>0</v>
      </c>
      <c r="X52" s="61"/>
      <c r="Y52" s="119"/>
      <c r="Z52"/>
      <c r="AA52" s="63"/>
      <c r="AB52" s="136"/>
      <c r="AC52" s="136"/>
      <c r="AI52" s="137"/>
      <c r="AJ52" s="122"/>
      <c r="AK52" s="61"/>
      <c r="AL52" s="61"/>
      <c r="AM52" s="61"/>
      <c r="AN52" s="61"/>
      <c r="AO52" s="18"/>
      <c r="AP52" s="18"/>
      <c r="AQ52" s="7"/>
      <c r="AR52" s="7"/>
      <c r="AS52" s="7"/>
      <c r="AT52" s="7"/>
      <c r="AU52" s="7"/>
      <c r="AV52" s="7"/>
      <c r="AW52" s="7"/>
      <c r="AX52" s="7"/>
      <c r="AY52" s="7"/>
      <c r="AZ52" s="7"/>
      <c r="BA52" s="7"/>
      <c r="BB52" s="7"/>
      <c r="BC52"/>
      <c r="BD52"/>
      <c r="BE52" s="119"/>
      <c r="BF52" s="7"/>
      <c r="BG52" s="110"/>
      <c r="BH52" s="18"/>
      <c r="BI52" s="18"/>
      <c r="BJ52" s="18"/>
      <c r="BK52" s="18"/>
      <c r="BL52" s="18"/>
      <c r="BM52" s="18"/>
      <c r="BQ52" s="7"/>
      <c r="BR52" s="7"/>
      <c r="BS52" s="7"/>
      <c r="BT52" s="7"/>
      <c r="BU52" s="7"/>
    </row>
    <row r="53" spans="1:78" ht="14.25" customHeight="1" x14ac:dyDescent="0.25">
      <c r="H53" s="62" t="s">
        <v>92</v>
      </c>
      <c r="I53">
        <v>175</v>
      </c>
      <c r="J53" s="53">
        <v>1.0314000000000001</v>
      </c>
      <c r="K53" s="69">
        <f t="shared" si="2"/>
        <v>0</v>
      </c>
      <c r="L53" s="70">
        <f t="shared" si="3"/>
        <v>0</v>
      </c>
      <c r="M53" s="64" t="e">
        <f>($I53*Izcenojumu_veidlapa!M53+Izcenojumu_veidlapa!$S53*Kalkulators!$X$14)/Kalkulators!$X$14</f>
        <v>#DIV/0!</v>
      </c>
      <c r="N53" s="57" t="e">
        <f>($I53*Izcenojumu_veidlapa!N53+Izcenojumu_veidlapa!$S53*Kalkulators!$X$14)/Kalkulators!$X$14</f>
        <v>#DIV/0!</v>
      </c>
      <c r="O53" s="57" t="e">
        <f>($I53*Izcenojumu_veidlapa!O53+Izcenojumu_veidlapa!$S53*Kalkulators!$X$14)/Kalkulators!$X$14</f>
        <v>#DIV/0!</v>
      </c>
      <c r="P53" s="57" t="e">
        <f>($I53*Izcenojumu_veidlapa!P53+Izcenojumu_veidlapa!$S53*Kalkulators!$X$14)/Kalkulators!$X$14</f>
        <v>#DIV/0!</v>
      </c>
      <c r="Q53" s="57" t="e">
        <f>($I53*Izcenojumu_veidlapa!Q53+Izcenojumu_veidlapa!$S53*Kalkulators!$X$14)/Kalkulators!$X$14</f>
        <v>#DIV/0!</v>
      </c>
      <c r="R53" s="142"/>
      <c r="S53" s="72">
        <f>$I53*Izcenojumu_veidlapa!M53+Izcenojumu_veidlapa!$S53*Kalkulators!$X$14</f>
        <v>0</v>
      </c>
      <c r="T53" s="72">
        <f>$I53*Izcenojumu_veidlapa!N53+Izcenojumu_veidlapa!$S53*Kalkulators!$X$14</f>
        <v>0</v>
      </c>
      <c r="U53" s="72">
        <f>$I53*Izcenojumu_veidlapa!O53+Izcenojumu_veidlapa!$S53*Kalkulators!$X$14</f>
        <v>0</v>
      </c>
      <c r="V53" s="72">
        <f>$I53*Izcenojumu_veidlapa!P53+Izcenojumu_veidlapa!$S53*Kalkulators!$X$14</f>
        <v>0</v>
      </c>
      <c r="W53" s="72">
        <f>$I53*Izcenojumu_veidlapa!Q53+Izcenojumu_veidlapa!$S53*Kalkulators!$X$14</f>
        <v>0</v>
      </c>
      <c r="X53" s="61"/>
      <c r="Y53" s="119"/>
      <c r="Z53"/>
      <c r="AA53" s="63"/>
      <c r="AB53" s="136"/>
      <c r="AC53" s="136"/>
      <c r="AI53" s="137"/>
      <c r="AJ53" s="122"/>
      <c r="AK53" s="61"/>
      <c r="AL53" s="61"/>
      <c r="AM53" s="61"/>
      <c r="AN53" s="61"/>
      <c r="AO53" s="18"/>
      <c r="AP53" s="18"/>
      <c r="AQ53" s="7"/>
      <c r="AR53" s="7"/>
      <c r="AS53" s="7"/>
      <c r="AT53" s="7"/>
      <c r="AU53" s="7"/>
      <c r="AV53" s="7"/>
      <c r="AW53" s="7"/>
      <c r="AX53" s="7"/>
      <c r="AY53" s="7"/>
      <c r="AZ53" s="7"/>
      <c r="BA53" s="7"/>
      <c r="BB53" s="7"/>
      <c r="BC53"/>
      <c r="BD53"/>
      <c r="BE53" s="119"/>
      <c r="BF53" s="7"/>
      <c r="BG53" s="110"/>
      <c r="BH53" s="18"/>
      <c r="BI53" s="18"/>
      <c r="BJ53" s="18"/>
      <c r="BK53" s="18"/>
      <c r="BL53" s="18"/>
      <c r="BM53" s="18"/>
      <c r="BQ53" s="7"/>
      <c r="BR53" s="7"/>
      <c r="BS53" s="7"/>
      <c r="BT53" s="7"/>
      <c r="BU53" s="7"/>
    </row>
    <row r="54" spans="1:78" ht="14.25" customHeight="1" x14ac:dyDescent="0.25">
      <c r="H54" s="62" t="s">
        <v>94</v>
      </c>
      <c r="I54">
        <v>180</v>
      </c>
      <c r="J54" s="53">
        <v>1.0271999999999999</v>
      </c>
      <c r="K54" s="69">
        <f t="shared" si="2"/>
        <v>0</v>
      </c>
      <c r="L54" s="70">
        <f t="shared" si="3"/>
        <v>0</v>
      </c>
      <c r="M54" s="64" t="e">
        <f>($I54*Izcenojumu_veidlapa!M54+Izcenojumu_veidlapa!$S54*Kalkulators!$X$14)/Kalkulators!$X$14</f>
        <v>#DIV/0!</v>
      </c>
      <c r="N54" s="57" t="e">
        <f>($I54*Izcenojumu_veidlapa!N54+Izcenojumu_veidlapa!$S54*Kalkulators!$X$14)/Kalkulators!$X$14</f>
        <v>#DIV/0!</v>
      </c>
      <c r="O54" s="57" t="e">
        <f>($I54*Izcenojumu_veidlapa!O54+Izcenojumu_veidlapa!$S54*Kalkulators!$X$14)/Kalkulators!$X$14</f>
        <v>#DIV/0!</v>
      </c>
      <c r="P54" s="57" t="e">
        <f>($I54*Izcenojumu_veidlapa!P54+Izcenojumu_veidlapa!$S54*Kalkulators!$X$14)/Kalkulators!$X$14</f>
        <v>#DIV/0!</v>
      </c>
      <c r="Q54" s="57" t="e">
        <f>($I54*Izcenojumu_veidlapa!Q54+Izcenojumu_veidlapa!$S54*Kalkulators!$X$14)/Kalkulators!$X$14</f>
        <v>#DIV/0!</v>
      </c>
      <c r="R54" s="142"/>
      <c r="S54" s="72">
        <f>$I54*Izcenojumu_veidlapa!M54+Izcenojumu_veidlapa!$S54*Kalkulators!$X$14</f>
        <v>0</v>
      </c>
      <c r="T54" s="72">
        <f>$I54*Izcenojumu_veidlapa!N54+Izcenojumu_veidlapa!$S54*Kalkulators!$X$14</f>
        <v>0</v>
      </c>
      <c r="U54" s="72">
        <f>$I54*Izcenojumu_veidlapa!O54+Izcenojumu_veidlapa!$S54*Kalkulators!$X$14</f>
        <v>0</v>
      </c>
      <c r="V54" s="72">
        <f>$I54*Izcenojumu_veidlapa!P54+Izcenojumu_veidlapa!$S54*Kalkulators!$X$14</f>
        <v>0</v>
      </c>
      <c r="W54" s="72">
        <f>$I54*Izcenojumu_veidlapa!Q54+Izcenojumu_veidlapa!$S54*Kalkulators!$X$14</f>
        <v>0</v>
      </c>
      <c r="X54" s="61"/>
      <c r="Y54" s="119"/>
      <c r="Z54"/>
      <c r="AA54" s="63"/>
      <c r="AB54" s="136"/>
      <c r="AC54" s="136"/>
      <c r="AI54" s="137"/>
      <c r="AJ54" s="122"/>
      <c r="AK54" s="61"/>
      <c r="AL54" s="61"/>
      <c r="AM54" s="61"/>
      <c r="AN54" s="61"/>
      <c r="AO54" s="18"/>
      <c r="AP54" s="18"/>
      <c r="AQ54" s="7"/>
      <c r="AR54" s="7"/>
      <c r="AS54" s="7"/>
      <c r="AT54" s="7"/>
      <c r="AU54" s="7"/>
      <c r="AV54" s="7"/>
      <c r="AW54" s="7"/>
      <c r="AX54" s="7"/>
      <c r="AY54" s="7"/>
      <c r="AZ54" s="7"/>
      <c r="BA54" s="7"/>
      <c r="BB54" s="7"/>
      <c r="BC54"/>
      <c r="BD54"/>
      <c r="BE54" s="119"/>
      <c r="BF54" s="7"/>
      <c r="BG54" s="110"/>
      <c r="BH54" s="18"/>
      <c r="BI54" s="18"/>
      <c r="BJ54" s="18"/>
      <c r="BK54" s="18"/>
      <c r="BL54" s="18"/>
      <c r="BM54" s="18"/>
      <c r="BQ54" s="7"/>
      <c r="BR54" s="7"/>
      <c r="BS54" s="7"/>
      <c r="BT54" s="7"/>
      <c r="BU54" s="7"/>
      <c r="BW54" s="7"/>
      <c r="BX54" s="7"/>
      <c r="BY54" s="7"/>
      <c r="BZ54" s="7"/>
    </row>
    <row r="55" spans="1:78" ht="14.25" customHeight="1" x14ac:dyDescent="0.25">
      <c r="H55" s="62" t="s">
        <v>96</v>
      </c>
      <c r="I55">
        <v>185</v>
      </c>
      <c r="J55" s="53">
        <v>1.0230999999999999</v>
      </c>
      <c r="K55" s="69">
        <f t="shared" si="2"/>
        <v>0</v>
      </c>
      <c r="L55" s="70">
        <f t="shared" si="3"/>
        <v>0</v>
      </c>
      <c r="M55" s="64" t="e">
        <f>($I55*Izcenojumu_veidlapa!M55+Izcenojumu_veidlapa!$S55*Kalkulators!$X$14)/Kalkulators!$X$14</f>
        <v>#DIV/0!</v>
      </c>
      <c r="N55" s="57" t="e">
        <f>($I55*Izcenojumu_veidlapa!N55+Izcenojumu_veidlapa!$S55*Kalkulators!$X$14)/Kalkulators!$X$14</f>
        <v>#DIV/0!</v>
      </c>
      <c r="O55" s="57" t="e">
        <f>($I55*Izcenojumu_veidlapa!O55+Izcenojumu_veidlapa!$S55*Kalkulators!$X$14)/Kalkulators!$X$14</f>
        <v>#DIV/0!</v>
      </c>
      <c r="P55" s="57" t="e">
        <f>($I55*Izcenojumu_veidlapa!P55+Izcenojumu_veidlapa!$S55*Kalkulators!$X$14)/Kalkulators!$X$14</f>
        <v>#DIV/0!</v>
      </c>
      <c r="Q55" s="57" t="e">
        <f>($I55*Izcenojumu_veidlapa!Q55+Izcenojumu_veidlapa!$S55*Kalkulators!$X$14)/Kalkulators!$X$14</f>
        <v>#DIV/0!</v>
      </c>
      <c r="R55" s="142"/>
      <c r="S55" s="72">
        <f>$I55*Izcenojumu_veidlapa!M55+Izcenojumu_veidlapa!$S55*Kalkulators!$X$14</f>
        <v>0</v>
      </c>
      <c r="T55" s="72">
        <f>$I55*Izcenojumu_veidlapa!N55+Izcenojumu_veidlapa!$S55*Kalkulators!$X$14</f>
        <v>0</v>
      </c>
      <c r="U55" s="72">
        <f>$I55*Izcenojumu_veidlapa!O55+Izcenojumu_veidlapa!$S55*Kalkulators!$X$14</f>
        <v>0</v>
      </c>
      <c r="V55" s="72">
        <f>$I55*Izcenojumu_veidlapa!P55+Izcenojumu_veidlapa!$S55*Kalkulators!$X$14</f>
        <v>0</v>
      </c>
      <c r="W55" s="72">
        <f>$I55*Izcenojumu_veidlapa!Q55+Izcenojumu_veidlapa!$S55*Kalkulators!$X$14</f>
        <v>0</v>
      </c>
      <c r="X55" s="61"/>
      <c r="Y55" s="119"/>
      <c r="Z55"/>
      <c r="AA55" s="63"/>
      <c r="AB55" s="136"/>
      <c r="AC55" s="136"/>
      <c r="AI55" s="137"/>
      <c r="AJ55" s="122"/>
      <c r="AK55" s="61"/>
      <c r="AL55" s="61"/>
      <c r="AM55" s="61"/>
      <c r="AN55" s="61"/>
      <c r="AO55" s="18"/>
      <c r="AP55" s="18"/>
      <c r="AQ55" s="7"/>
      <c r="AR55" s="7"/>
      <c r="AS55" s="7"/>
      <c r="AT55" s="7"/>
      <c r="AU55" s="7"/>
      <c r="AV55" s="7"/>
      <c r="AW55" s="7"/>
      <c r="AX55" s="7"/>
      <c r="AY55" s="7"/>
      <c r="AZ55" s="7"/>
      <c r="BA55" s="7"/>
      <c r="BB55" s="7"/>
      <c r="BC55"/>
      <c r="BD55"/>
      <c r="BE55" s="119"/>
      <c r="BF55" s="7"/>
      <c r="BG55" s="110"/>
      <c r="BH55" s="18"/>
      <c r="BI55" s="18"/>
      <c r="BJ55" s="18"/>
      <c r="BK55" s="18"/>
      <c r="BL55" s="18"/>
      <c r="BM55" s="18"/>
      <c r="BQ55" s="7"/>
      <c r="BR55" s="7"/>
      <c r="BS55" s="7"/>
      <c r="BT55" s="7"/>
      <c r="BU55" s="7"/>
    </row>
    <row r="56" spans="1:78" ht="14.25" customHeight="1" x14ac:dyDescent="0.25">
      <c r="H56" s="62" t="s">
        <v>98</v>
      </c>
      <c r="I56">
        <v>190</v>
      </c>
      <c r="J56" s="53">
        <v>1.0193000000000001</v>
      </c>
      <c r="K56" s="69">
        <f t="shared" si="2"/>
        <v>0</v>
      </c>
      <c r="L56" s="70">
        <f t="shared" si="3"/>
        <v>0</v>
      </c>
      <c r="M56" s="64" t="e">
        <f>($I56*Izcenojumu_veidlapa!M56+Izcenojumu_veidlapa!$S56*Kalkulators!$X$14)/Kalkulators!$X$14</f>
        <v>#DIV/0!</v>
      </c>
      <c r="N56" s="57" t="e">
        <f>($I56*Izcenojumu_veidlapa!N56+Izcenojumu_veidlapa!$S56*Kalkulators!$X$14)/Kalkulators!$X$14</f>
        <v>#DIV/0!</v>
      </c>
      <c r="O56" s="57" t="e">
        <f>($I56*Izcenojumu_veidlapa!O56+Izcenojumu_veidlapa!$S56*Kalkulators!$X$14)/Kalkulators!$X$14</f>
        <v>#DIV/0!</v>
      </c>
      <c r="P56" s="57" t="e">
        <f>($I56*Izcenojumu_veidlapa!P56+Izcenojumu_veidlapa!$S56*Kalkulators!$X$14)/Kalkulators!$X$14</f>
        <v>#DIV/0!</v>
      </c>
      <c r="Q56" s="57" t="e">
        <f>($I56*Izcenojumu_veidlapa!Q56+Izcenojumu_veidlapa!$S56*Kalkulators!$X$14)/Kalkulators!$X$14</f>
        <v>#DIV/0!</v>
      </c>
      <c r="R56" s="142"/>
      <c r="S56" s="72">
        <f>$I56*Izcenojumu_veidlapa!M56+Izcenojumu_veidlapa!$S56*Kalkulators!$X$14</f>
        <v>0</v>
      </c>
      <c r="T56" s="72">
        <f>$I56*Izcenojumu_veidlapa!N56+Izcenojumu_veidlapa!$S56*Kalkulators!$X$14</f>
        <v>0</v>
      </c>
      <c r="U56" s="72">
        <f>$I56*Izcenojumu_veidlapa!O56+Izcenojumu_veidlapa!$S56*Kalkulators!$X$14</f>
        <v>0</v>
      </c>
      <c r="V56" s="72">
        <f>$I56*Izcenojumu_veidlapa!P56+Izcenojumu_veidlapa!$S56*Kalkulators!$X$14</f>
        <v>0</v>
      </c>
      <c r="W56" s="72">
        <f>$I56*Izcenojumu_veidlapa!Q56+Izcenojumu_veidlapa!$S56*Kalkulators!$X$14</f>
        <v>0</v>
      </c>
      <c r="X56" s="61"/>
      <c r="Y56" s="119"/>
      <c r="Z56"/>
      <c r="AA56" s="63"/>
      <c r="AB56" s="136"/>
      <c r="AC56" s="136"/>
      <c r="AI56" s="137"/>
      <c r="AJ56" s="122"/>
      <c r="AK56" s="61"/>
      <c r="AL56" s="61"/>
      <c r="AM56" s="61"/>
      <c r="AN56" s="61"/>
      <c r="AO56" s="18"/>
      <c r="AP56" s="18"/>
      <c r="AQ56" s="7"/>
      <c r="AR56" s="7"/>
      <c r="AS56" s="7"/>
      <c r="AT56" s="7"/>
      <c r="AU56" s="7"/>
      <c r="AV56" s="7"/>
      <c r="AW56" s="7"/>
      <c r="AX56" s="7"/>
      <c r="AY56" s="7"/>
      <c r="AZ56" s="7"/>
      <c r="BA56" s="7"/>
      <c r="BB56" s="7"/>
      <c r="BC56"/>
      <c r="BD56"/>
      <c r="BE56" s="119"/>
      <c r="BF56" s="7"/>
      <c r="BG56" s="110"/>
      <c r="BH56" s="18"/>
      <c r="BI56" s="18"/>
      <c r="BJ56" s="18"/>
      <c r="BK56" s="18"/>
      <c r="BL56" s="18"/>
      <c r="BM56" s="18"/>
      <c r="BQ56" s="7"/>
      <c r="BR56" s="7"/>
      <c r="BS56" s="7"/>
      <c r="BT56" s="7"/>
      <c r="BU56" s="7"/>
    </row>
    <row r="57" spans="1:78" ht="14.25" customHeight="1" x14ac:dyDescent="0.25">
      <c r="H57" s="62" t="s">
        <v>100</v>
      </c>
      <c r="I57">
        <v>195</v>
      </c>
      <c r="J57" s="53">
        <v>1.0157</v>
      </c>
      <c r="K57" s="69">
        <f t="shared" si="2"/>
        <v>0</v>
      </c>
      <c r="L57" s="70">
        <f t="shared" si="3"/>
        <v>0</v>
      </c>
      <c r="M57" s="64" t="e">
        <f>($I57*Izcenojumu_veidlapa!M57+Izcenojumu_veidlapa!$S57*Kalkulators!$X$14)/Kalkulators!$X$14</f>
        <v>#DIV/0!</v>
      </c>
      <c r="N57" s="57" t="e">
        <f>($I57*Izcenojumu_veidlapa!N57+Izcenojumu_veidlapa!$S57*Kalkulators!$X$14)/Kalkulators!$X$14</f>
        <v>#DIV/0!</v>
      </c>
      <c r="O57" s="57" t="e">
        <f>($I57*Izcenojumu_veidlapa!O57+Izcenojumu_veidlapa!$S57*Kalkulators!$X$14)/Kalkulators!$X$14</f>
        <v>#DIV/0!</v>
      </c>
      <c r="P57" s="57" t="e">
        <f>($I57*Izcenojumu_veidlapa!P57+Izcenojumu_veidlapa!$S57*Kalkulators!$X$14)/Kalkulators!$X$14</f>
        <v>#DIV/0!</v>
      </c>
      <c r="Q57" s="57" t="e">
        <f>($I57*Izcenojumu_veidlapa!Q57+Izcenojumu_veidlapa!$S57*Kalkulators!$X$14)/Kalkulators!$X$14</f>
        <v>#DIV/0!</v>
      </c>
      <c r="R57" s="142"/>
      <c r="S57" s="72">
        <f>$I57*Izcenojumu_veidlapa!M57+Izcenojumu_veidlapa!$S57*Kalkulators!$X$14</f>
        <v>0</v>
      </c>
      <c r="T57" s="72">
        <f>$I57*Izcenojumu_veidlapa!N57+Izcenojumu_veidlapa!$S57*Kalkulators!$X$14</f>
        <v>0</v>
      </c>
      <c r="U57" s="72">
        <f>$I57*Izcenojumu_veidlapa!O57+Izcenojumu_veidlapa!$S57*Kalkulators!$X$14</f>
        <v>0</v>
      </c>
      <c r="V57" s="72">
        <f>$I57*Izcenojumu_veidlapa!P57+Izcenojumu_veidlapa!$S57*Kalkulators!$X$14</f>
        <v>0</v>
      </c>
      <c r="W57" s="72">
        <f>$I57*Izcenojumu_veidlapa!Q57+Izcenojumu_veidlapa!$S57*Kalkulators!$X$14</f>
        <v>0</v>
      </c>
      <c r="X57" s="61"/>
      <c r="Y57" s="119"/>
      <c r="Z57"/>
      <c r="AA57" s="63"/>
      <c r="AB57" s="136"/>
      <c r="AC57" s="136"/>
      <c r="AI57" s="137"/>
      <c r="AJ57" s="122"/>
      <c r="AK57" s="61"/>
      <c r="AL57" s="61"/>
      <c r="AM57" s="61"/>
      <c r="AN57" s="61"/>
      <c r="AO57" s="18"/>
      <c r="AP57" s="18"/>
      <c r="AQ57" s="7"/>
      <c r="AR57" s="7"/>
      <c r="AS57" s="7"/>
      <c r="AT57" s="7"/>
      <c r="AU57" s="7"/>
      <c r="AV57" s="7"/>
      <c r="AW57" s="7"/>
      <c r="AX57" s="7"/>
      <c r="AY57" s="7"/>
      <c r="AZ57" s="7"/>
      <c r="BA57" s="7"/>
      <c r="BB57" s="7"/>
      <c r="BC57"/>
      <c r="BD57"/>
      <c r="BE57" s="119"/>
      <c r="BF57" s="7"/>
      <c r="BG57" s="110"/>
      <c r="BH57" s="18"/>
      <c r="BI57" s="18"/>
      <c r="BJ57" s="18"/>
      <c r="BK57" s="18"/>
      <c r="BL57" s="18"/>
      <c r="BM57" s="18"/>
      <c r="BQ57" s="7"/>
      <c r="BR57" s="7"/>
      <c r="BS57" s="7"/>
      <c r="BT57" s="7"/>
      <c r="BU57" s="7"/>
    </row>
    <row r="58" spans="1:78" ht="14.25" customHeight="1" x14ac:dyDescent="0.25">
      <c r="H58" s="62" t="s">
        <v>102</v>
      </c>
      <c r="I58">
        <v>200</v>
      </c>
      <c r="J58" s="53">
        <v>1.0122</v>
      </c>
      <c r="K58" s="69">
        <f t="shared" si="2"/>
        <v>0</v>
      </c>
      <c r="L58" s="70">
        <f t="shared" si="3"/>
        <v>0</v>
      </c>
      <c r="M58" s="64" t="e">
        <f>($I58*Izcenojumu_veidlapa!M58+Izcenojumu_veidlapa!$S58*Kalkulators!$X$14)/Kalkulators!$X$14</f>
        <v>#DIV/0!</v>
      </c>
      <c r="N58" s="72" t="e">
        <f>($I58*Izcenojumu_veidlapa!N58+Izcenojumu_veidlapa!$S58*Kalkulators!$X$14)/Kalkulators!$X$14</f>
        <v>#DIV/0!</v>
      </c>
      <c r="O58" s="72" t="e">
        <f>($I58*Izcenojumu_veidlapa!O58+Izcenojumu_veidlapa!$S58*Kalkulators!$X$14)/Kalkulators!$X$14</f>
        <v>#DIV/0!</v>
      </c>
      <c r="P58" s="72" t="e">
        <f>($I58*Izcenojumu_veidlapa!P58+Izcenojumu_veidlapa!$S58*Kalkulators!$X$14)/Kalkulators!$X$14</f>
        <v>#DIV/0!</v>
      </c>
      <c r="Q58" s="65" t="e">
        <f>($I58*Izcenojumu_veidlapa!Q58+Izcenojumu_veidlapa!$S58*Kalkulators!$X$14)/Kalkulators!$X$14</f>
        <v>#DIV/0!</v>
      </c>
      <c r="R58" s="142"/>
      <c r="S58" s="72">
        <f>$I58*Izcenojumu_veidlapa!M58+Izcenojumu_veidlapa!$S58*Kalkulators!$X$14</f>
        <v>0</v>
      </c>
      <c r="T58" s="72">
        <f>$I58*Izcenojumu_veidlapa!N58+Izcenojumu_veidlapa!$S58*Kalkulators!$X$14</f>
        <v>0</v>
      </c>
      <c r="U58" s="72">
        <f>$I58*Izcenojumu_veidlapa!O58+Izcenojumu_veidlapa!$S58*Kalkulators!$X$14</f>
        <v>0</v>
      </c>
      <c r="V58" s="72">
        <f>$I58*Izcenojumu_veidlapa!P58+Izcenojumu_veidlapa!$S58*Kalkulators!$X$14</f>
        <v>0</v>
      </c>
      <c r="W58" s="72">
        <f>$I58*Izcenojumu_veidlapa!Q58+Izcenojumu_veidlapa!$S58*Kalkulators!$X$14</f>
        <v>0</v>
      </c>
      <c r="X58" s="61"/>
      <c r="Y58" s="119"/>
      <c r="Z58"/>
      <c r="AA58" s="63"/>
      <c r="AB58" s="136"/>
      <c r="AC58" s="136"/>
      <c r="AI58" s="7"/>
      <c r="AJ58" s="122"/>
      <c r="AK58" s="61"/>
      <c r="AL58" s="61"/>
      <c r="AM58" s="61"/>
      <c r="AN58" s="61"/>
      <c r="AO58" s="18"/>
      <c r="AP58" s="18"/>
      <c r="AQ58" s="7"/>
      <c r="AR58" s="7"/>
      <c r="AS58" s="7"/>
      <c r="AT58" s="7"/>
      <c r="AU58" s="7"/>
      <c r="AV58" s="7"/>
      <c r="AW58" s="7"/>
      <c r="AX58" s="7"/>
      <c r="AY58" s="7"/>
      <c r="AZ58" s="7"/>
      <c r="BA58" s="7"/>
      <c r="BB58" s="7"/>
      <c r="BC58"/>
      <c r="BD58"/>
      <c r="BE58" s="119"/>
      <c r="BF58" s="7"/>
      <c r="BG58" s="110"/>
      <c r="BH58" s="18"/>
      <c r="BI58" s="18"/>
      <c r="BJ58" s="18"/>
      <c r="BK58" s="18"/>
      <c r="BL58" s="18"/>
      <c r="BM58" s="18"/>
      <c r="BQ58" s="7"/>
      <c r="BR58" s="7"/>
      <c r="BS58" s="7"/>
      <c r="BT58" s="7"/>
      <c r="BU58" s="7"/>
    </row>
    <row r="59" spans="1:78" ht="14.25" customHeight="1" x14ac:dyDescent="0.25">
      <c r="A59" s="116"/>
      <c r="H59" s="74" t="s">
        <v>104</v>
      </c>
      <c r="I59">
        <v>205</v>
      </c>
      <c r="J59" s="53">
        <v>1.0088999999999999</v>
      </c>
      <c r="K59" s="69">
        <f t="shared" si="2"/>
        <v>0</v>
      </c>
      <c r="L59" s="69">
        <f t="shared" si="3"/>
        <v>0</v>
      </c>
      <c r="M59" s="64" t="e">
        <f>($I59*Izcenojumu_veidlapa!M59+Izcenojumu_veidlapa!$S59*Kalkulators!$X$14)/Kalkulators!$X$14</f>
        <v>#DIV/0!</v>
      </c>
      <c r="N59" s="72" t="e">
        <f>($I59*Izcenojumu_veidlapa!N59+Izcenojumu_veidlapa!$S59*Kalkulators!$X$14)/Kalkulators!$X$14</f>
        <v>#DIV/0!</v>
      </c>
      <c r="O59" s="72" t="e">
        <f>($I59*Izcenojumu_veidlapa!O59+Izcenojumu_veidlapa!$S59*Kalkulators!$X$14)/Kalkulators!$X$14</f>
        <v>#DIV/0!</v>
      </c>
      <c r="P59" s="72" t="e">
        <f>($I59*Izcenojumu_veidlapa!P59+Izcenojumu_veidlapa!$S59*Kalkulators!$X$14)/Kalkulators!$X$14</f>
        <v>#DIV/0!</v>
      </c>
      <c r="Q59" s="65" t="e">
        <f>($I59*Izcenojumu_veidlapa!Q59+Izcenojumu_veidlapa!$S59*Kalkulators!$X$14)/Kalkulators!$X$14</f>
        <v>#DIV/0!</v>
      </c>
      <c r="R59" s="142"/>
      <c r="S59" s="72">
        <f>$I59*Izcenojumu_veidlapa!M59+Izcenojumu_veidlapa!$S59*Kalkulators!$X$14</f>
        <v>0</v>
      </c>
      <c r="T59" s="72">
        <f>$I59*Izcenojumu_veidlapa!N59+Izcenojumu_veidlapa!$S59*Kalkulators!$X$14</f>
        <v>0</v>
      </c>
      <c r="U59" s="72">
        <f>$I59*Izcenojumu_veidlapa!O59+Izcenojumu_veidlapa!$S59*Kalkulators!$X$14</f>
        <v>0</v>
      </c>
      <c r="V59" s="72">
        <f>$I59*Izcenojumu_veidlapa!P59+Izcenojumu_veidlapa!$S59*Kalkulators!$X$14</f>
        <v>0</v>
      </c>
      <c r="W59" s="72">
        <f>$I59*Izcenojumu_veidlapa!Q59+Izcenojumu_veidlapa!$S59*Kalkulators!$X$14</f>
        <v>0</v>
      </c>
      <c r="X59" s="61"/>
      <c r="Y59" s="119"/>
      <c r="Z59"/>
      <c r="AA59" s="63"/>
      <c r="AB59" s="136"/>
      <c r="AC59" s="136"/>
      <c r="AI59" s="7"/>
      <c r="AJ59" s="122"/>
      <c r="AK59" s="61"/>
      <c r="AL59" s="61"/>
      <c r="AM59" s="61"/>
      <c r="AN59" s="61"/>
      <c r="AO59" s="18"/>
      <c r="AP59" s="18"/>
      <c r="AQ59" s="7"/>
      <c r="AR59" s="7"/>
      <c r="AS59" s="7"/>
      <c r="AT59" s="7"/>
      <c r="AU59" s="7"/>
      <c r="AV59" s="7"/>
      <c r="AW59" s="7"/>
      <c r="AX59" s="7"/>
      <c r="AY59" s="7"/>
      <c r="AZ59" s="7"/>
      <c r="BA59" s="7"/>
      <c r="BB59" s="7"/>
      <c r="BC59"/>
      <c r="BD59"/>
      <c r="BE59" s="119"/>
      <c r="BF59" s="7"/>
      <c r="BG59" s="110"/>
      <c r="BH59" s="18"/>
      <c r="BI59" s="18"/>
      <c r="BJ59" s="18"/>
      <c r="BK59" s="18"/>
      <c r="BL59" s="18"/>
      <c r="BM59" s="18"/>
      <c r="BQ59" s="7"/>
      <c r="BR59" s="7"/>
      <c r="BS59" s="7"/>
      <c r="BT59" s="7"/>
      <c r="BU59" s="7"/>
    </row>
    <row r="60" spans="1:78" ht="14.25" customHeight="1" x14ac:dyDescent="0.25">
      <c r="A60" s="116"/>
      <c r="H60" s="74" t="s">
        <v>106</v>
      </c>
      <c r="I60">
        <v>210</v>
      </c>
      <c r="J60" s="53">
        <v>1.0058</v>
      </c>
      <c r="K60" s="69">
        <f t="shared" si="2"/>
        <v>0</v>
      </c>
      <c r="L60" s="69">
        <f t="shared" si="3"/>
        <v>0</v>
      </c>
      <c r="M60" s="64" t="e">
        <f>($I60*Izcenojumu_veidlapa!M60+Izcenojumu_veidlapa!$S60*Kalkulators!$X$14)/Kalkulators!$X$14</f>
        <v>#DIV/0!</v>
      </c>
      <c r="N60" s="72" t="e">
        <f>($I60*Izcenojumu_veidlapa!N60+Izcenojumu_veidlapa!$S60*Kalkulators!$X$14)/Kalkulators!$X$14</f>
        <v>#DIV/0!</v>
      </c>
      <c r="O60" s="72" t="e">
        <f>($I60*Izcenojumu_veidlapa!O60+Izcenojumu_veidlapa!$S60*Kalkulators!$X$14)/Kalkulators!$X$14</f>
        <v>#DIV/0!</v>
      </c>
      <c r="P60" s="72" t="e">
        <f>($I60*Izcenojumu_veidlapa!P60+Izcenojumu_veidlapa!$S60*Kalkulators!$X$14)/Kalkulators!$X$14</f>
        <v>#DIV/0!</v>
      </c>
      <c r="Q60" s="65" t="e">
        <f>($I60*Izcenojumu_veidlapa!Q60+Izcenojumu_veidlapa!$S60*Kalkulators!$X$14)/Kalkulators!$X$14</f>
        <v>#DIV/0!</v>
      </c>
      <c r="R60" s="142"/>
      <c r="S60" s="72">
        <f>$I60*Izcenojumu_veidlapa!M60+Izcenojumu_veidlapa!$S60*Kalkulators!$X$14</f>
        <v>0</v>
      </c>
      <c r="T60" s="72">
        <f>$I60*Izcenojumu_veidlapa!N60+Izcenojumu_veidlapa!$S60*Kalkulators!$X$14</f>
        <v>0</v>
      </c>
      <c r="U60" s="72">
        <f>$I60*Izcenojumu_veidlapa!O60+Izcenojumu_veidlapa!$S60*Kalkulators!$X$14</f>
        <v>0</v>
      </c>
      <c r="V60" s="72">
        <f>$I60*Izcenojumu_veidlapa!P60+Izcenojumu_veidlapa!$S60*Kalkulators!$X$14</f>
        <v>0</v>
      </c>
      <c r="W60" s="72">
        <f>$I60*Izcenojumu_veidlapa!Q60+Izcenojumu_veidlapa!$S60*Kalkulators!$X$14</f>
        <v>0</v>
      </c>
      <c r="X60" s="61"/>
      <c r="Y60" s="119"/>
      <c r="Z60"/>
      <c r="AA60" s="63"/>
      <c r="AB60" s="136"/>
      <c r="AC60" s="136"/>
      <c r="AI60" s="7"/>
      <c r="AJ60" s="122"/>
      <c r="AK60" s="61"/>
      <c r="AL60" s="61"/>
      <c r="AM60" s="61"/>
      <c r="AN60" s="61"/>
      <c r="AO60" s="18"/>
      <c r="AP60" s="18"/>
      <c r="AQ60" s="7"/>
      <c r="AR60" s="7"/>
      <c r="AS60" s="7"/>
      <c r="AT60" s="7"/>
      <c r="AU60" s="7"/>
      <c r="AV60" s="7"/>
      <c r="AW60" s="7"/>
      <c r="AX60" s="7"/>
      <c r="AY60" s="7"/>
      <c r="AZ60" s="7"/>
      <c r="BA60" s="7"/>
      <c r="BB60" s="7"/>
      <c r="BC60"/>
      <c r="BD60"/>
      <c r="BE60" s="119"/>
      <c r="BF60" s="7"/>
      <c r="BG60" s="110"/>
      <c r="BH60" s="18"/>
      <c r="BI60" s="18"/>
      <c r="BJ60" s="18"/>
      <c r="BK60" s="18"/>
      <c r="BL60" s="18"/>
      <c r="BM60" s="18"/>
      <c r="BQ60" s="7"/>
      <c r="BR60" s="7"/>
      <c r="BS60" s="7"/>
      <c r="BT60" s="7"/>
      <c r="BU60" s="7"/>
    </row>
    <row r="61" spans="1:78" ht="14.25" customHeight="1" x14ac:dyDescent="0.25">
      <c r="A61" s="116"/>
      <c r="H61" s="74" t="s">
        <v>108</v>
      </c>
      <c r="I61">
        <v>215</v>
      </c>
      <c r="J61" s="53">
        <v>1.0027999999999999</v>
      </c>
      <c r="K61" s="69">
        <f t="shared" si="2"/>
        <v>0</v>
      </c>
      <c r="L61" s="69">
        <f t="shared" si="3"/>
        <v>0</v>
      </c>
      <c r="M61" s="64" t="e">
        <f>($I61*Izcenojumu_veidlapa!M61+Izcenojumu_veidlapa!$S61*Kalkulators!$X$14)/Kalkulators!$X$14</f>
        <v>#DIV/0!</v>
      </c>
      <c r="N61" s="72" t="e">
        <f>($I61*Izcenojumu_veidlapa!N61+Izcenojumu_veidlapa!$S61*Kalkulators!$X$14)/Kalkulators!$X$14</f>
        <v>#DIV/0!</v>
      </c>
      <c r="O61" s="72" t="e">
        <f>($I61*Izcenojumu_veidlapa!O61+Izcenojumu_veidlapa!$S61*Kalkulators!$X$14)/Kalkulators!$X$14</f>
        <v>#DIV/0!</v>
      </c>
      <c r="P61" s="72" t="e">
        <f>($I61*Izcenojumu_veidlapa!P61+Izcenojumu_veidlapa!$S61*Kalkulators!$X$14)/Kalkulators!$X$14</f>
        <v>#DIV/0!</v>
      </c>
      <c r="Q61" s="65" t="e">
        <f>($I61*Izcenojumu_veidlapa!Q61+Izcenojumu_veidlapa!$S61*Kalkulators!$X$14)/Kalkulators!$X$14</f>
        <v>#DIV/0!</v>
      </c>
      <c r="R61" s="142"/>
      <c r="S61" s="72">
        <f>$I61*Izcenojumu_veidlapa!M61+Izcenojumu_veidlapa!$S61*Kalkulators!$X$14</f>
        <v>0</v>
      </c>
      <c r="T61" s="72">
        <f>$I61*Izcenojumu_veidlapa!N61+Izcenojumu_veidlapa!$S61*Kalkulators!$X$14</f>
        <v>0</v>
      </c>
      <c r="U61" s="72">
        <f>$I61*Izcenojumu_veidlapa!O61+Izcenojumu_veidlapa!$S61*Kalkulators!$X$14</f>
        <v>0</v>
      </c>
      <c r="V61" s="72">
        <f>$I61*Izcenojumu_veidlapa!P61+Izcenojumu_veidlapa!$S61*Kalkulators!$X$14</f>
        <v>0</v>
      </c>
      <c r="W61" s="72">
        <f>$I61*Izcenojumu_veidlapa!Q61+Izcenojumu_veidlapa!$S61*Kalkulators!$X$14</f>
        <v>0</v>
      </c>
      <c r="X61" s="61"/>
      <c r="Y61" s="119"/>
      <c r="Z61"/>
      <c r="AA61" s="63"/>
      <c r="AB61" s="136"/>
      <c r="AC61" s="136"/>
      <c r="AI61" s="7"/>
      <c r="AJ61" s="122"/>
      <c r="AK61" s="61"/>
      <c r="AL61" s="61"/>
      <c r="AM61" s="61"/>
      <c r="AN61" s="61"/>
      <c r="AO61" s="18"/>
      <c r="AP61" s="18"/>
      <c r="AQ61" s="7"/>
      <c r="AR61" s="7"/>
      <c r="AS61" s="7"/>
      <c r="AT61" s="7"/>
      <c r="AU61" s="7"/>
      <c r="AV61" s="7"/>
      <c r="AW61" s="7"/>
      <c r="AX61" s="7"/>
      <c r="AY61" s="7"/>
      <c r="AZ61" s="7"/>
      <c r="BA61" s="7"/>
      <c r="BB61" s="7"/>
      <c r="BC61"/>
      <c r="BD61"/>
      <c r="BE61" s="119"/>
      <c r="BF61" s="7"/>
      <c r="BG61" s="110"/>
      <c r="BH61" s="18"/>
      <c r="BI61" s="18"/>
      <c r="BJ61" s="18"/>
      <c r="BK61" s="18"/>
      <c r="BL61" s="18"/>
      <c r="BM61" s="18"/>
      <c r="BQ61" s="7"/>
      <c r="BR61" s="7"/>
      <c r="BS61" s="7"/>
      <c r="BT61" s="7"/>
      <c r="BU61" s="7"/>
    </row>
    <row r="62" spans="1:78" ht="14.25" customHeight="1" x14ac:dyDescent="0.25">
      <c r="H62" s="74" t="s">
        <v>110</v>
      </c>
      <c r="I62" s="75">
        <v>220</v>
      </c>
      <c r="J62" s="53">
        <v>1</v>
      </c>
      <c r="K62" s="69">
        <f t="shared" si="2"/>
        <v>0</v>
      </c>
      <c r="L62" s="69">
        <f t="shared" si="3"/>
        <v>0</v>
      </c>
      <c r="M62" s="64" t="e">
        <f>($I62*Izcenojumu_veidlapa!M62+Izcenojumu_veidlapa!$S62*Kalkulators!$X$14)/Kalkulators!$X$14</f>
        <v>#DIV/0!</v>
      </c>
      <c r="N62" s="72" t="e">
        <f>($I62*Izcenojumu_veidlapa!N62+Izcenojumu_veidlapa!$S62*Kalkulators!$X$14)/Kalkulators!$X$14</f>
        <v>#DIV/0!</v>
      </c>
      <c r="O62" s="72" t="e">
        <f>($I62*Izcenojumu_veidlapa!O62+Izcenojumu_veidlapa!$S62*Kalkulators!$X$14)/Kalkulators!$X$14</f>
        <v>#DIV/0!</v>
      </c>
      <c r="P62" s="72" t="e">
        <f>($I62*Izcenojumu_veidlapa!P62+Izcenojumu_veidlapa!$S62*Kalkulators!$X$14)/Kalkulators!$X$14</f>
        <v>#DIV/0!</v>
      </c>
      <c r="Q62" s="65" t="e">
        <f>($I62*Izcenojumu_veidlapa!Q62+Izcenojumu_veidlapa!$S62*Kalkulators!$X$14)/Kalkulators!$X$14</f>
        <v>#DIV/0!</v>
      </c>
      <c r="R62" s="142"/>
      <c r="S62" s="72">
        <f>$I62*Izcenojumu_veidlapa!M62+Izcenojumu_veidlapa!$S62*Kalkulators!$X$14</f>
        <v>0</v>
      </c>
      <c r="T62" s="72">
        <f>$I62*Izcenojumu_veidlapa!N62+Izcenojumu_veidlapa!$S62*Kalkulators!$X$14</f>
        <v>0</v>
      </c>
      <c r="U62" s="72">
        <f>$I62*Izcenojumu_veidlapa!O62+Izcenojumu_veidlapa!$S62*Kalkulators!$X$14</f>
        <v>0</v>
      </c>
      <c r="V62" s="72">
        <f>$I62*Izcenojumu_veidlapa!P62+Izcenojumu_veidlapa!$S62*Kalkulators!$X$14</f>
        <v>0</v>
      </c>
      <c r="W62" s="72">
        <f>$I62*Izcenojumu_veidlapa!Q62+Izcenojumu_veidlapa!$S62*Kalkulators!$X$14</f>
        <v>0</v>
      </c>
      <c r="X62" s="61"/>
      <c r="Y62" s="119"/>
      <c r="Z62"/>
      <c r="AA62" s="63"/>
      <c r="AB62" s="136"/>
      <c r="AC62" s="136"/>
      <c r="AI62" s="7"/>
      <c r="AJ62" s="122"/>
      <c r="AK62" s="61"/>
      <c r="AL62" s="61"/>
      <c r="AM62" s="61"/>
      <c r="AN62" s="61"/>
      <c r="AO62" s="18"/>
      <c r="AP62" s="18"/>
      <c r="AQ62" s="7"/>
      <c r="AR62" s="7"/>
      <c r="AS62" s="7"/>
      <c r="AT62" s="7"/>
      <c r="AU62" s="7"/>
      <c r="AV62" s="7"/>
      <c r="AW62" s="7"/>
      <c r="AX62" s="7"/>
      <c r="AY62" s="7"/>
      <c r="AZ62" s="7"/>
      <c r="BA62" s="7"/>
      <c r="BB62" s="7"/>
      <c r="BC62"/>
      <c r="BD62"/>
      <c r="BE62" s="119"/>
      <c r="BF62" s="7"/>
      <c r="BG62" s="110"/>
      <c r="BH62" s="18"/>
      <c r="BI62" s="18"/>
      <c r="BJ62" s="18"/>
      <c r="BK62" s="18"/>
      <c r="BL62" s="18"/>
      <c r="BM62" s="18"/>
      <c r="BQ62" s="7"/>
      <c r="BR62" s="7"/>
      <c r="BS62" s="7"/>
      <c r="BT62" s="7"/>
      <c r="BU62" s="7"/>
    </row>
    <row r="63" spans="1:78" ht="14.25" customHeight="1" x14ac:dyDescent="0.25">
      <c r="H63" s="74" t="s">
        <v>112</v>
      </c>
      <c r="I63">
        <v>225</v>
      </c>
      <c r="J63" s="53">
        <v>0.99729999999999996</v>
      </c>
      <c r="K63" s="69">
        <f t="shared" si="2"/>
        <v>0</v>
      </c>
      <c r="L63" s="69">
        <f t="shared" si="3"/>
        <v>0</v>
      </c>
      <c r="M63" s="64" t="e">
        <f>($I63*Izcenojumu_veidlapa!M63+Izcenojumu_veidlapa!$S63*Kalkulators!$X$14)/Kalkulators!$X$14</f>
        <v>#DIV/0!</v>
      </c>
      <c r="N63" s="72" t="e">
        <f>($I63*Izcenojumu_veidlapa!N63+Izcenojumu_veidlapa!$S63*Kalkulators!$X$14)/Kalkulators!$X$14</f>
        <v>#DIV/0!</v>
      </c>
      <c r="O63" s="72" t="e">
        <f>($I63*Izcenojumu_veidlapa!O63+Izcenojumu_veidlapa!$S63*Kalkulators!$X$14)/Kalkulators!$X$14</f>
        <v>#DIV/0!</v>
      </c>
      <c r="P63" s="72" t="e">
        <f>($I63*Izcenojumu_veidlapa!P63+Izcenojumu_veidlapa!$S63*Kalkulators!$X$14)/Kalkulators!$X$14</f>
        <v>#DIV/0!</v>
      </c>
      <c r="Q63" s="65" t="e">
        <f>($I63*Izcenojumu_veidlapa!Q63+Izcenojumu_veidlapa!$S63*Kalkulators!$X$14)/Kalkulators!$X$14</f>
        <v>#DIV/0!</v>
      </c>
      <c r="R63" s="142"/>
      <c r="S63" s="72">
        <f>$I63*Izcenojumu_veidlapa!M63+Izcenojumu_veidlapa!$S63*Kalkulators!$X$14</f>
        <v>0</v>
      </c>
      <c r="T63" s="72">
        <f>$I63*Izcenojumu_veidlapa!N63+Izcenojumu_veidlapa!$S63*Kalkulators!$X$14</f>
        <v>0</v>
      </c>
      <c r="U63" s="72">
        <f>$I63*Izcenojumu_veidlapa!O63+Izcenojumu_veidlapa!$S63*Kalkulators!$X$14</f>
        <v>0</v>
      </c>
      <c r="V63" s="72">
        <f>$I63*Izcenojumu_veidlapa!P63+Izcenojumu_veidlapa!$S63*Kalkulators!$X$14</f>
        <v>0</v>
      </c>
      <c r="W63" s="72">
        <f>$I63*Izcenojumu_veidlapa!Q63+Izcenojumu_veidlapa!$S63*Kalkulators!$X$14</f>
        <v>0</v>
      </c>
      <c r="X63" s="61"/>
      <c r="Y63" s="119"/>
      <c r="Z63"/>
      <c r="AA63" s="63"/>
      <c r="AB63" s="136"/>
      <c r="AC63" s="136"/>
      <c r="AI63" s="7"/>
      <c r="AJ63" s="122"/>
      <c r="AK63" s="61"/>
      <c r="AL63" s="61"/>
      <c r="AM63" s="61"/>
      <c r="AN63" s="61"/>
      <c r="AO63" s="18"/>
      <c r="AP63" s="18"/>
      <c r="AQ63" s="7"/>
      <c r="AR63" s="7"/>
      <c r="AS63" s="7"/>
      <c r="AT63" s="7"/>
      <c r="AU63" s="7"/>
      <c r="AV63" s="7"/>
      <c r="AW63" s="7"/>
      <c r="AX63" s="7"/>
      <c r="AY63" s="7"/>
      <c r="AZ63" s="7"/>
      <c r="BA63" s="7"/>
      <c r="BB63" s="7"/>
      <c r="BC63"/>
      <c r="BD63"/>
      <c r="BE63" s="119"/>
      <c r="BF63" s="7"/>
      <c r="BG63" s="110"/>
      <c r="BH63" s="18"/>
      <c r="BI63" s="18"/>
      <c r="BJ63" s="18"/>
      <c r="BK63" s="18"/>
      <c r="BL63" s="18"/>
      <c r="BM63" s="18"/>
      <c r="BQ63" s="7"/>
      <c r="BR63" s="7"/>
      <c r="BS63" s="7"/>
      <c r="BT63" s="7"/>
      <c r="BU63" s="7"/>
    </row>
    <row r="64" spans="1:78" ht="14.25" customHeight="1" x14ac:dyDescent="0.25">
      <c r="H64" s="74" t="s">
        <v>114</v>
      </c>
      <c r="I64">
        <v>230</v>
      </c>
      <c r="J64" s="53">
        <v>0.99470000000000003</v>
      </c>
      <c r="K64" s="69">
        <f t="shared" si="2"/>
        <v>0</v>
      </c>
      <c r="L64" s="69">
        <f t="shared" si="3"/>
        <v>0</v>
      </c>
      <c r="M64" s="64" t="e">
        <f>($I64*Izcenojumu_veidlapa!M64+Izcenojumu_veidlapa!$S64*Kalkulators!$X$14)/Kalkulators!$X$14</f>
        <v>#DIV/0!</v>
      </c>
      <c r="N64" s="72" t="e">
        <f>($I64*Izcenojumu_veidlapa!N64+Izcenojumu_veidlapa!$S64*Kalkulators!$X$14)/Kalkulators!$X$14</f>
        <v>#DIV/0!</v>
      </c>
      <c r="O64" s="72" t="e">
        <f>($I64*Izcenojumu_veidlapa!O64+Izcenojumu_veidlapa!$S64*Kalkulators!$X$14)/Kalkulators!$X$14</f>
        <v>#DIV/0!</v>
      </c>
      <c r="P64" s="72" t="e">
        <f>($I64*Izcenojumu_veidlapa!P64+Izcenojumu_veidlapa!$S64*Kalkulators!$X$14)/Kalkulators!$X$14</f>
        <v>#DIV/0!</v>
      </c>
      <c r="Q64" s="65" t="e">
        <f>($I64*Izcenojumu_veidlapa!Q64+Izcenojumu_veidlapa!$S64*Kalkulators!$X$14)/Kalkulators!$X$14</f>
        <v>#DIV/0!</v>
      </c>
      <c r="R64" s="142"/>
      <c r="S64" s="72">
        <f>$I64*Izcenojumu_veidlapa!M64+Izcenojumu_veidlapa!$S64*Kalkulators!$X$14</f>
        <v>0</v>
      </c>
      <c r="T64" s="72">
        <f>$I64*Izcenojumu_veidlapa!N64+Izcenojumu_veidlapa!$S64*Kalkulators!$X$14</f>
        <v>0</v>
      </c>
      <c r="U64" s="72">
        <f>$I64*Izcenojumu_veidlapa!O64+Izcenojumu_veidlapa!$S64*Kalkulators!$X$14</f>
        <v>0</v>
      </c>
      <c r="V64" s="72">
        <f>$I64*Izcenojumu_veidlapa!P64+Izcenojumu_veidlapa!$S64*Kalkulators!$X$14</f>
        <v>0</v>
      </c>
      <c r="W64" s="72">
        <f>$I64*Izcenojumu_veidlapa!Q64+Izcenojumu_veidlapa!$S64*Kalkulators!$X$14</f>
        <v>0</v>
      </c>
      <c r="X64" s="61"/>
      <c r="Y64" s="119"/>
      <c r="Z64"/>
      <c r="AA64" s="63"/>
      <c r="AB64" s="136"/>
      <c r="AC64" s="136"/>
      <c r="AI64" s="7"/>
      <c r="AJ64" s="122"/>
      <c r="AK64" s="61"/>
      <c r="AL64" s="61"/>
      <c r="AM64" s="61"/>
      <c r="AN64" s="61"/>
      <c r="AO64" s="18"/>
      <c r="AP64" s="18"/>
      <c r="AQ64" s="7"/>
      <c r="AR64" s="7"/>
      <c r="AS64" s="7"/>
      <c r="AT64" s="7"/>
      <c r="AU64" s="7"/>
      <c r="AV64" s="7"/>
      <c r="AW64" s="7"/>
      <c r="AX64" s="7"/>
      <c r="AY64" s="7"/>
      <c r="AZ64" s="7"/>
      <c r="BA64" s="7"/>
      <c r="BB64" s="7"/>
      <c r="BC64"/>
      <c r="BD64"/>
      <c r="BE64" s="119"/>
      <c r="BF64" s="7"/>
      <c r="BG64" s="110"/>
      <c r="BH64" s="18"/>
      <c r="BI64" s="18"/>
      <c r="BJ64" s="18"/>
      <c r="BK64" s="18"/>
      <c r="BL64" s="18"/>
      <c r="BM64" s="18"/>
      <c r="BQ64" s="7"/>
      <c r="BR64" s="7"/>
      <c r="BS64" s="7"/>
      <c r="BT64" s="7"/>
      <c r="BU64" s="7"/>
    </row>
    <row r="65" spans="8:73" ht="14.25" customHeight="1" x14ac:dyDescent="0.25">
      <c r="H65" s="74" t="s">
        <v>116</v>
      </c>
      <c r="I65">
        <v>235</v>
      </c>
      <c r="J65" s="53">
        <v>0.99219999999999997</v>
      </c>
      <c r="K65" s="69">
        <f t="shared" si="2"/>
        <v>0</v>
      </c>
      <c r="L65" s="69">
        <f t="shared" si="3"/>
        <v>0</v>
      </c>
      <c r="M65" s="64" t="e">
        <f>($I65*Izcenojumu_veidlapa!M65+Izcenojumu_veidlapa!$S65*Kalkulators!$X$14)/Kalkulators!$X$14</f>
        <v>#DIV/0!</v>
      </c>
      <c r="N65" s="72" t="e">
        <f>($I65*Izcenojumu_veidlapa!N65+Izcenojumu_veidlapa!$S65*Kalkulators!$X$14)/Kalkulators!$X$14</f>
        <v>#DIV/0!</v>
      </c>
      <c r="O65" s="72" t="e">
        <f>($I65*Izcenojumu_veidlapa!O65+Izcenojumu_veidlapa!$S65*Kalkulators!$X$14)/Kalkulators!$X$14</f>
        <v>#DIV/0!</v>
      </c>
      <c r="P65" s="72" t="e">
        <f>($I65*Izcenojumu_veidlapa!P65+Izcenojumu_veidlapa!$S65*Kalkulators!$X$14)/Kalkulators!$X$14</f>
        <v>#DIV/0!</v>
      </c>
      <c r="Q65" s="65" t="e">
        <f>($I65*Izcenojumu_veidlapa!Q65+Izcenojumu_veidlapa!$S65*Kalkulators!$X$14)/Kalkulators!$X$14</f>
        <v>#DIV/0!</v>
      </c>
      <c r="R65" s="142"/>
      <c r="S65" s="72">
        <f>$I65*Izcenojumu_veidlapa!M65+Izcenojumu_veidlapa!$S65*Kalkulators!$X$14</f>
        <v>0</v>
      </c>
      <c r="T65" s="72">
        <f>$I65*Izcenojumu_veidlapa!N65+Izcenojumu_veidlapa!$S65*Kalkulators!$X$14</f>
        <v>0</v>
      </c>
      <c r="U65" s="72">
        <f>$I65*Izcenojumu_veidlapa!O65+Izcenojumu_veidlapa!$S65*Kalkulators!$X$14</f>
        <v>0</v>
      </c>
      <c r="V65" s="72">
        <f>$I65*Izcenojumu_veidlapa!P65+Izcenojumu_veidlapa!$S65*Kalkulators!$X$14</f>
        <v>0</v>
      </c>
      <c r="W65" s="72">
        <f>$I65*Izcenojumu_veidlapa!Q65+Izcenojumu_veidlapa!$S65*Kalkulators!$X$14</f>
        <v>0</v>
      </c>
      <c r="X65" s="61"/>
      <c r="Y65" s="119"/>
      <c r="Z65"/>
      <c r="AA65" s="63"/>
      <c r="AB65" s="136"/>
      <c r="AC65" s="136"/>
      <c r="AI65" s="7"/>
      <c r="AJ65" s="122"/>
      <c r="AK65" s="61"/>
      <c r="AL65" s="61"/>
      <c r="AM65" s="61"/>
      <c r="AN65" s="61"/>
      <c r="AO65" s="18"/>
      <c r="AP65" s="18"/>
      <c r="AQ65" s="7"/>
      <c r="AR65" s="7"/>
      <c r="AS65" s="7"/>
      <c r="AT65" s="7"/>
      <c r="AU65" s="7"/>
      <c r="AV65" s="7"/>
      <c r="AW65" s="7"/>
      <c r="AX65" s="7"/>
      <c r="AY65" s="7"/>
      <c r="AZ65" s="7"/>
      <c r="BA65" s="7"/>
      <c r="BB65" s="7"/>
      <c r="BC65"/>
      <c r="BD65"/>
      <c r="BE65" s="119"/>
      <c r="BF65" s="7"/>
      <c r="BG65" s="110"/>
      <c r="BH65" s="18"/>
      <c r="BI65" s="18"/>
      <c r="BJ65" s="18"/>
      <c r="BK65" s="18"/>
      <c r="BL65" s="18"/>
      <c r="BM65" s="18"/>
      <c r="BQ65" s="7"/>
      <c r="BR65" s="7"/>
      <c r="BS65" s="7"/>
      <c r="BT65" s="7"/>
      <c r="BU65" s="7"/>
    </row>
    <row r="66" spans="8:73" ht="14.25" customHeight="1" x14ac:dyDescent="0.25">
      <c r="H66" s="74" t="s">
        <v>118</v>
      </c>
      <c r="I66">
        <v>240</v>
      </c>
      <c r="J66" s="53">
        <v>0.98980000000000001</v>
      </c>
      <c r="K66" s="69">
        <f t="shared" si="2"/>
        <v>0</v>
      </c>
      <c r="L66" s="69">
        <f t="shared" si="3"/>
        <v>0</v>
      </c>
      <c r="M66" s="64" t="e">
        <f>($I66*Izcenojumu_veidlapa!M66+Izcenojumu_veidlapa!$S66*Kalkulators!$X$14)/Kalkulators!$X$14</f>
        <v>#DIV/0!</v>
      </c>
      <c r="N66" s="72" t="e">
        <f>($I66*Izcenojumu_veidlapa!N66+Izcenojumu_veidlapa!$S66*Kalkulators!$X$14)/Kalkulators!$X$14</f>
        <v>#DIV/0!</v>
      </c>
      <c r="O66" s="72" t="e">
        <f>($I66*Izcenojumu_veidlapa!O66+Izcenojumu_veidlapa!$S66*Kalkulators!$X$14)/Kalkulators!$X$14</f>
        <v>#DIV/0!</v>
      </c>
      <c r="P66" s="72" t="e">
        <f>($I66*Izcenojumu_veidlapa!P66+Izcenojumu_veidlapa!$S66*Kalkulators!$X$14)/Kalkulators!$X$14</f>
        <v>#DIV/0!</v>
      </c>
      <c r="Q66" s="65" t="e">
        <f>($I66*Izcenojumu_veidlapa!Q66+Izcenojumu_veidlapa!$S66*Kalkulators!$X$14)/Kalkulators!$X$14</f>
        <v>#DIV/0!</v>
      </c>
      <c r="R66" s="142"/>
      <c r="S66" s="72">
        <f>$I66*Izcenojumu_veidlapa!M66+Izcenojumu_veidlapa!$S66*Kalkulators!$X$14</f>
        <v>0</v>
      </c>
      <c r="T66" s="72">
        <f>$I66*Izcenojumu_veidlapa!N66+Izcenojumu_veidlapa!$S66*Kalkulators!$X$14</f>
        <v>0</v>
      </c>
      <c r="U66" s="72">
        <f>$I66*Izcenojumu_veidlapa!O66+Izcenojumu_veidlapa!$S66*Kalkulators!$X$14</f>
        <v>0</v>
      </c>
      <c r="V66" s="72">
        <f>$I66*Izcenojumu_veidlapa!P66+Izcenojumu_veidlapa!$S66*Kalkulators!$X$14</f>
        <v>0</v>
      </c>
      <c r="W66" s="72">
        <f>$I66*Izcenojumu_veidlapa!Q66+Izcenojumu_veidlapa!$S66*Kalkulators!$X$14</f>
        <v>0</v>
      </c>
      <c r="X66" s="61"/>
      <c r="Y66" s="119"/>
      <c r="Z66"/>
      <c r="AA66" s="63"/>
      <c r="AB66" s="136"/>
      <c r="AC66" s="136"/>
      <c r="AI66" s="7"/>
      <c r="AJ66" s="122"/>
      <c r="AK66" s="61"/>
      <c r="AL66" s="61"/>
      <c r="AM66" s="61"/>
      <c r="AN66" s="61"/>
      <c r="AO66" s="18"/>
      <c r="AP66" s="18"/>
      <c r="AQ66" s="7"/>
      <c r="AR66" s="7"/>
      <c r="AS66" s="7"/>
      <c r="AT66" s="7"/>
      <c r="AU66" s="7"/>
      <c r="AV66" s="7"/>
      <c r="AW66" s="7"/>
      <c r="AX66" s="7"/>
      <c r="AY66" s="7"/>
      <c r="AZ66" s="7"/>
      <c r="BA66" s="7"/>
      <c r="BB66" s="7"/>
      <c r="BC66"/>
      <c r="BD66"/>
      <c r="BE66" s="119"/>
      <c r="BF66" s="7"/>
      <c r="BG66" s="110"/>
      <c r="BH66" s="18"/>
      <c r="BI66" s="18"/>
      <c r="BJ66" s="18"/>
      <c r="BK66" s="18"/>
      <c r="BL66" s="18"/>
      <c r="BM66" s="18"/>
      <c r="BQ66" s="7"/>
      <c r="BR66" s="7"/>
      <c r="BS66" s="7"/>
      <c r="BT66" s="7"/>
      <c r="BU66" s="7"/>
    </row>
    <row r="67" spans="8:73" ht="14.25" customHeight="1" x14ac:dyDescent="0.25">
      <c r="H67" s="74" t="s">
        <v>120</v>
      </c>
      <c r="I67">
        <v>245</v>
      </c>
      <c r="J67" s="53">
        <v>0.98750000000000004</v>
      </c>
      <c r="K67" s="69">
        <f t="shared" si="2"/>
        <v>0</v>
      </c>
      <c r="L67" s="69">
        <f t="shared" si="3"/>
        <v>0</v>
      </c>
      <c r="M67" s="64" t="e">
        <f>($I67*Izcenojumu_veidlapa!M67+Izcenojumu_veidlapa!$S67*Kalkulators!$X$14)/Kalkulators!$X$14</f>
        <v>#DIV/0!</v>
      </c>
      <c r="N67" s="72" t="e">
        <f>($I67*Izcenojumu_veidlapa!N67+Izcenojumu_veidlapa!$S67*Kalkulators!$X$14)/Kalkulators!$X$14</f>
        <v>#DIV/0!</v>
      </c>
      <c r="O67" s="72" t="e">
        <f>($I67*Izcenojumu_veidlapa!O67+Izcenojumu_veidlapa!$S67*Kalkulators!$X$14)/Kalkulators!$X$14</f>
        <v>#DIV/0!</v>
      </c>
      <c r="P67" s="72" t="e">
        <f>($I67*Izcenojumu_veidlapa!P67+Izcenojumu_veidlapa!$S67*Kalkulators!$X$14)/Kalkulators!$X$14</f>
        <v>#DIV/0!</v>
      </c>
      <c r="Q67" s="65" t="e">
        <f>($I67*Izcenojumu_veidlapa!Q67+Izcenojumu_veidlapa!$S67*Kalkulators!$X$14)/Kalkulators!$X$14</f>
        <v>#DIV/0!</v>
      </c>
      <c r="R67" s="142"/>
      <c r="S67" s="72">
        <f>$I67*Izcenojumu_veidlapa!M67+Izcenojumu_veidlapa!$S67*Kalkulators!$X$14</f>
        <v>0</v>
      </c>
      <c r="T67" s="72">
        <f>$I67*Izcenojumu_veidlapa!N67+Izcenojumu_veidlapa!$S67*Kalkulators!$X$14</f>
        <v>0</v>
      </c>
      <c r="U67" s="72">
        <f>$I67*Izcenojumu_veidlapa!O67+Izcenojumu_veidlapa!$S67*Kalkulators!$X$14</f>
        <v>0</v>
      </c>
      <c r="V67" s="72">
        <f>$I67*Izcenojumu_veidlapa!P67+Izcenojumu_veidlapa!$S67*Kalkulators!$X$14</f>
        <v>0</v>
      </c>
      <c r="W67" s="72">
        <f>$I67*Izcenojumu_veidlapa!Q67+Izcenojumu_veidlapa!$S67*Kalkulators!$X$14</f>
        <v>0</v>
      </c>
      <c r="X67" s="61"/>
      <c r="Y67" s="119"/>
      <c r="Z67"/>
      <c r="AA67" s="63"/>
      <c r="AB67" s="136"/>
      <c r="AC67" s="136"/>
      <c r="AI67" s="7"/>
      <c r="AJ67" s="122"/>
      <c r="AK67" s="61"/>
      <c r="AL67" s="61"/>
      <c r="AM67" s="61"/>
      <c r="AN67" s="61"/>
      <c r="AO67" s="18"/>
      <c r="AP67" s="18"/>
      <c r="AQ67" s="7"/>
      <c r="AR67" s="7"/>
      <c r="AS67" s="7"/>
      <c r="AT67" s="7"/>
      <c r="AU67" s="7"/>
      <c r="AV67" s="7"/>
      <c r="AW67" s="7"/>
      <c r="AX67" s="7"/>
      <c r="AY67" s="7"/>
      <c r="AZ67" s="7"/>
      <c r="BA67" s="7"/>
      <c r="BB67" s="7"/>
      <c r="BC67"/>
      <c r="BD67"/>
      <c r="BE67" s="119"/>
      <c r="BF67" s="7"/>
      <c r="BG67" s="110"/>
      <c r="BH67" s="18"/>
      <c r="BI67" s="18"/>
      <c r="BJ67" s="18"/>
      <c r="BK67" s="18"/>
      <c r="BL67" s="18"/>
      <c r="BM67" s="18"/>
      <c r="BQ67" s="7"/>
      <c r="BR67" s="7"/>
      <c r="BS67" s="7"/>
      <c r="BT67" s="7"/>
      <c r="BU67" s="7"/>
    </row>
    <row r="68" spans="8:73" ht="14.25" customHeight="1" x14ac:dyDescent="0.25">
      <c r="H68" s="74" t="s">
        <v>122</v>
      </c>
      <c r="I68">
        <v>250</v>
      </c>
      <c r="J68" s="53">
        <v>0.98529999999999995</v>
      </c>
      <c r="K68" s="69">
        <f t="shared" si="2"/>
        <v>0</v>
      </c>
      <c r="L68" s="69">
        <f t="shared" si="3"/>
        <v>0</v>
      </c>
      <c r="M68" s="64" t="e">
        <f>($I68*Izcenojumu_veidlapa!M68+Izcenojumu_veidlapa!$S68*Kalkulators!$X$14)/Kalkulators!$X$14</f>
        <v>#DIV/0!</v>
      </c>
      <c r="N68" s="72" t="e">
        <f>($I68*Izcenojumu_veidlapa!N68+Izcenojumu_veidlapa!$S68*Kalkulators!$X$14)/Kalkulators!$X$14</f>
        <v>#DIV/0!</v>
      </c>
      <c r="O68" s="72" t="e">
        <f>($I68*Izcenojumu_veidlapa!O68+Izcenojumu_veidlapa!$S68*Kalkulators!$X$14)/Kalkulators!$X$14</f>
        <v>#DIV/0!</v>
      </c>
      <c r="P68" s="72" t="e">
        <f>($I68*Izcenojumu_veidlapa!P68+Izcenojumu_veidlapa!$S68*Kalkulators!$X$14)/Kalkulators!$X$14</f>
        <v>#DIV/0!</v>
      </c>
      <c r="Q68" s="65" t="e">
        <f>($I68*Izcenojumu_veidlapa!Q68+Izcenojumu_veidlapa!$S68*Kalkulators!$X$14)/Kalkulators!$X$14</f>
        <v>#DIV/0!</v>
      </c>
      <c r="R68" s="142"/>
      <c r="S68" s="72">
        <f>$I68*Izcenojumu_veidlapa!M68+Izcenojumu_veidlapa!$S68*Kalkulators!$X$14</f>
        <v>0</v>
      </c>
      <c r="T68" s="72">
        <f>$I68*Izcenojumu_veidlapa!N68+Izcenojumu_veidlapa!$S68*Kalkulators!$X$14</f>
        <v>0</v>
      </c>
      <c r="U68" s="72">
        <f>$I68*Izcenojumu_veidlapa!O68+Izcenojumu_veidlapa!$S68*Kalkulators!$X$14</f>
        <v>0</v>
      </c>
      <c r="V68" s="72">
        <f>$I68*Izcenojumu_veidlapa!P68+Izcenojumu_veidlapa!$S68*Kalkulators!$X$14</f>
        <v>0</v>
      </c>
      <c r="W68" s="72">
        <f>$I68*Izcenojumu_veidlapa!Q68+Izcenojumu_veidlapa!$S68*Kalkulators!$X$14</f>
        <v>0</v>
      </c>
      <c r="X68" s="61"/>
      <c r="Y68" s="119"/>
      <c r="Z68"/>
      <c r="AA68" s="63"/>
      <c r="AB68" s="136"/>
      <c r="AC68" s="136"/>
      <c r="AI68" s="7"/>
      <c r="AJ68" s="122"/>
      <c r="AK68" s="61"/>
      <c r="AL68" s="61"/>
      <c r="AM68" s="61"/>
      <c r="AN68" s="61"/>
      <c r="AO68" s="18"/>
      <c r="AP68" s="18"/>
      <c r="AQ68" s="7"/>
      <c r="AR68" s="7"/>
      <c r="AS68" s="7"/>
      <c r="AT68" s="7"/>
      <c r="AU68" s="7"/>
      <c r="AV68" s="7"/>
      <c r="AW68" s="7"/>
      <c r="AX68" s="7"/>
      <c r="AY68" s="7"/>
      <c r="AZ68" s="7"/>
      <c r="BA68" s="7"/>
      <c r="BB68" s="7"/>
      <c r="BC68"/>
      <c r="BD68"/>
      <c r="BE68" s="119"/>
      <c r="BF68" s="7"/>
      <c r="BG68" s="110"/>
      <c r="BH68" s="18"/>
      <c r="BI68" s="18"/>
      <c r="BJ68" s="18"/>
      <c r="BK68" s="18"/>
      <c r="BL68" s="18"/>
      <c r="BM68" s="18"/>
      <c r="BQ68" s="7"/>
      <c r="BR68" s="7"/>
      <c r="BS68" s="7"/>
      <c r="BT68" s="7"/>
      <c r="BU68" s="7"/>
    </row>
    <row r="69" spans="8:73" ht="14.25" customHeight="1" x14ac:dyDescent="0.25">
      <c r="H69" s="74" t="s">
        <v>124</v>
      </c>
      <c r="I69">
        <v>255</v>
      </c>
      <c r="J69" s="53">
        <v>0.98319999999999996</v>
      </c>
      <c r="K69" s="69">
        <f t="shared" si="2"/>
        <v>0</v>
      </c>
      <c r="L69" s="69">
        <f t="shared" si="3"/>
        <v>0</v>
      </c>
      <c r="M69" s="64" t="e">
        <f>($I69*Izcenojumu_veidlapa!M69+Izcenojumu_veidlapa!$S69*Kalkulators!$X$14)/Kalkulators!$X$14</f>
        <v>#DIV/0!</v>
      </c>
      <c r="N69" s="72" t="e">
        <f>($I69*Izcenojumu_veidlapa!N69+Izcenojumu_veidlapa!$S69*Kalkulators!$X$14)/Kalkulators!$X$14</f>
        <v>#DIV/0!</v>
      </c>
      <c r="O69" s="72" t="e">
        <f>($I69*Izcenojumu_veidlapa!O69+Izcenojumu_veidlapa!$S69*Kalkulators!$X$14)/Kalkulators!$X$14</f>
        <v>#DIV/0!</v>
      </c>
      <c r="P69" s="72" t="e">
        <f>($I69*Izcenojumu_veidlapa!P69+Izcenojumu_veidlapa!$S69*Kalkulators!$X$14)/Kalkulators!$X$14</f>
        <v>#DIV/0!</v>
      </c>
      <c r="Q69" s="65" t="e">
        <f>($I69*Izcenojumu_veidlapa!Q69+Izcenojumu_veidlapa!$S69*Kalkulators!$X$14)/Kalkulators!$X$14</f>
        <v>#DIV/0!</v>
      </c>
      <c r="R69" s="142"/>
      <c r="S69" s="72">
        <f>$I69*Izcenojumu_veidlapa!M69+Izcenojumu_veidlapa!$S69*Kalkulators!$X$14</f>
        <v>0</v>
      </c>
      <c r="T69" s="72">
        <f>$I69*Izcenojumu_veidlapa!N69+Izcenojumu_veidlapa!$S69*Kalkulators!$X$14</f>
        <v>0</v>
      </c>
      <c r="U69" s="72">
        <f>$I69*Izcenojumu_veidlapa!O69+Izcenojumu_veidlapa!$S69*Kalkulators!$X$14</f>
        <v>0</v>
      </c>
      <c r="V69" s="72">
        <f>$I69*Izcenojumu_veidlapa!P69+Izcenojumu_veidlapa!$S69*Kalkulators!$X$14</f>
        <v>0</v>
      </c>
      <c r="W69" s="72">
        <f>$I69*Izcenojumu_veidlapa!Q69+Izcenojumu_veidlapa!$S69*Kalkulators!$X$14</f>
        <v>0</v>
      </c>
      <c r="X69" s="61"/>
      <c r="Y69" s="119"/>
      <c r="Z69"/>
      <c r="AA69" s="63"/>
      <c r="AB69" s="136"/>
      <c r="AC69" s="136"/>
      <c r="AI69" s="7"/>
      <c r="AJ69" s="122"/>
      <c r="AK69" s="61"/>
      <c r="AL69" s="61"/>
      <c r="AM69" s="61"/>
      <c r="AN69" s="61"/>
      <c r="AO69" s="18"/>
      <c r="AP69" s="18"/>
      <c r="AQ69" s="7"/>
      <c r="AR69" s="7"/>
      <c r="AS69" s="7"/>
      <c r="AT69" s="7"/>
      <c r="AU69" s="7"/>
      <c r="AV69" s="7"/>
      <c r="AW69" s="7"/>
      <c r="AX69" s="7"/>
      <c r="AY69" s="7"/>
      <c r="AZ69" s="7"/>
      <c r="BA69" s="7"/>
      <c r="BB69" s="7"/>
      <c r="BC69"/>
      <c r="BD69"/>
      <c r="BE69" s="119"/>
      <c r="BF69" s="7"/>
      <c r="BG69" s="110"/>
      <c r="BH69" s="18"/>
      <c r="BI69" s="18"/>
      <c r="BJ69" s="18"/>
      <c r="BK69" s="18"/>
      <c r="BL69" s="18"/>
      <c r="BM69" s="18"/>
      <c r="BQ69" s="7"/>
      <c r="BR69" s="7"/>
      <c r="BS69" s="7"/>
      <c r="BT69" s="7"/>
      <c r="BU69" s="7"/>
    </row>
    <row r="70" spans="8:73" ht="14.25" customHeight="1" x14ac:dyDescent="0.25">
      <c r="H70" s="74" t="s">
        <v>126</v>
      </c>
      <c r="I70">
        <v>260</v>
      </c>
      <c r="J70" s="53">
        <v>0.98119999999999996</v>
      </c>
      <c r="K70" s="69">
        <f t="shared" si="2"/>
        <v>0</v>
      </c>
      <c r="L70" s="69">
        <f t="shared" si="3"/>
        <v>0</v>
      </c>
      <c r="M70" s="64" t="e">
        <f>($I70*Izcenojumu_veidlapa!M70+Izcenojumu_veidlapa!$S70*Kalkulators!$X$14)/Kalkulators!$X$14</f>
        <v>#DIV/0!</v>
      </c>
      <c r="N70" s="72" t="e">
        <f>($I70*Izcenojumu_veidlapa!N70+Izcenojumu_veidlapa!$S70*Kalkulators!$X$14)/Kalkulators!$X$14</f>
        <v>#DIV/0!</v>
      </c>
      <c r="O70" s="72" t="e">
        <f>($I70*Izcenojumu_veidlapa!O70+Izcenojumu_veidlapa!$S70*Kalkulators!$X$14)/Kalkulators!$X$14</f>
        <v>#DIV/0!</v>
      </c>
      <c r="P70" s="72" t="e">
        <f>($I70*Izcenojumu_veidlapa!P70+Izcenojumu_veidlapa!$S70*Kalkulators!$X$14)/Kalkulators!$X$14</f>
        <v>#DIV/0!</v>
      </c>
      <c r="Q70" s="65" t="e">
        <f>($I70*Izcenojumu_veidlapa!Q70+Izcenojumu_veidlapa!$S70*Kalkulators!$X$14)/Kalkulators!$X$14</f>
        <v>#DIV/0!</v>
      </c>
      <c r="R70" s="142"/>
      <c r="S70" s="72">
        <f>$I70*Izcenojumu_veidlapa!M70+Izcenojumu_veidlapa!$S70*Kalkulators!$X$14</f>
        <v>0</v>
      </c>
      <c r="T70" s="72">
        <f>$I70*Izcenojumu_veidlapa!N70+Izcenojumu_veidlapa!$S70*Kalkulators!$X$14</f>
        <v>0</v>
      </c>
      <c r="U70" s="72">
        <f>$I70*Izcenojumu_veidlapa!O70+Izcenojumu_veidlapa!$S70*Kalkulators!$X$14</f>
        <v>0</v>
      </c>
      <c r="V70" s="72">
        <f>$I70*Izcenojumu_veidlapa!P70+Izcenojumu_veidlapa!$S70*Kalkulators!$X$14</f>
        <v>0</v>
      </c>
      <c r="W70" s="72">
        <f>$I70*Izcenojumu_veidlapa!Q70+Izcenojumu_veidlapa!$S70*Kalkulators!$X$14</f>
        <v>0</v>
      </c>
      <c r="X70" s="61"/>
      <c r="Y70" s="119"/>
      <c r="Z70"/>
      <c r="AA70" s="63"/>
      <c r="AB70" s="136"/>
      <c r="AC70" s="136"/>
      <c r="AI70" s="7"/>
      <c r="AJ70" s="122"/>
      <c r="AK70" s="61"/>
      <c r="AL70" s="61"/>
      <c r="AM70" s="61"/>
      <c r="AN70" s="61"/>
      <c r="AO70" s="18"/>
      <c r="AP70" s="18"/>
      <c r="AQ70" s="7"/>
      <c r="AR70" s="7"/>
      <c r="AS70" s="7"/>
      <c r="AT70" s="7"/>
      <c r="AU70" s="7"/>
      <c r="AV70" s="7"/>
      <c r="AW70" s="7"/>
      <c r="AX70" s="7"/>
      <c r="AY70" s="7"/>
      <c r="AZ70" s="7"/>
      <c r="BA70" s="7"/>
      <c r="BB70" s="7"/>
      <c r="BC70"/>
      <c r="BD70"/>
      <c r="BE70" s="119"/>
      <c r="BF70" s="7"/>
      <c r="BG70" s="110"/>
      <c r="BH70" s="18"/>
      <c r="BI70" s="18"/>
      <c r="BJ70" s="18"/>
      <c r="BK70" s="18"/>
      <c r="BL70" s="18"/>
      <c r="BM70" s="18"/>
      <c r="BQ70" s="7"/>
      <c r="BR70" s="7"/>
      <c r="BS70" s="7"/>
      <c r="BT70" s="7"/>
      <c r="BU70" s="7"/>
    </row>
    <row r="71" spans="8:73" ht="14.25" customHeight="1" x14ac:dyDescent="0.25">
      <c r="H71" s="74" t="s">
        <v>128</v>
      </c>
      <c r="I71">
        <v>265</v>
      </c>
      <c r="J71" s="53">
        <v>0.97919999999999996</v>
      </c>
      <c r="K71" s="69">
        <f t="shared" si="2"/>
        <v>0</v>
      </c>
      <c r="L71" s="69">
        <f t="shared" si="3"/>
        <v>0</v>
      </c>
      <c r="M71" s="64" t="e">
        <f>($I71*Izcenojumu_veidlapa!M71+Izcenojumu_veidlapa!$S71*Kalkulators!$X$14)/Kalkulators!$X$14</f>
        <v>#DIV/0!</v>
      </c>
      <c r="N71" s="72" t="e">
        <f>($I71*Izcenojumu_veidlapa!N71+Izcenojumu_veidlapa!$S71*Kalkulators!$X$14)/Kalkulators!$X$14</f>
        <v>#DIV/0!</v>
      </c>
      <c r="O71" s="72" t="e">
        <f>($I71*Izcenojumu_veidlapa!O71+Izcenojumu_veidlapa!$S71*Kalkulators!$X$14)/Kalkulators!$X$14</f>
        <v>#DIV/0!</v>
      </c>
      <c r="P71" s="72" t="e">
        <f>($I71*Izcenojumu_veidlapa!P71+Izcenojumu_veidlapa!$S71*Kalkulators!$X$14)/Kalkulators!$X$14</f>
        <v>#DIV/0!</v>
      </c>
      <c r="Q71" s="65" t="e">
        <f>($I71*Izcenojumu_veidlapa!Q71+Izcenojumu_veidlapa!$S71*Kalkulators!$X$14)/Kalkulators!$X$14</f>
        <v>#DIV/0!</v>
      </c>
      <c r="R71" s="142"/>
      <c r="S71" s="72">
        <f>$I71*Izcenojumu_veidlapa!M71+Izcenojumu_veidlapa!$S71*Kalkulators!$X$14</f>
        <v>0</v>
      </c>
      <c r="T71" s="72">
        <f>$I71*Izcenojumu_veidlapa!N71+Izcenojumu_veidlapa!$S71*Kalkulators!$X$14</f>
        <v>0</v>
      </c>
      <c r="U71" s="72">
        <f>$I71*Izcenojumu_veidlapa!O71+Izcenojumu_veidlapa!$S71*Kalkulators!$X$14</f>
        <v>0</v>
      </c>
      <c r="V71" s="72">
        <f>$I71*Izcenojumu_veidlapa!P71+Izcenojumu_veidlapa!$S71*Kalkulators!$X$14</f>
        <v>0</v>
      </c>
      <c r="W71" s="72">
        <f>$I71*Izcenojumu_veidlapa!Q71+Izcenojumu_veidlapa!$S71*Kalkulators!$X$14</f>
        <v>0</v>
      </c>
      <c r="X71" s="61"/>
      <c r="Y71" s="119"/>
      <c r="Z71"/>
      <c r="AA71" s="63"/>
      <c r="AB71" s="136"/>
      <c r="AC71" s="136"/>
      <c r="AI71" s="7"/>
      <c r="AJ71" s="122"/>
      <c r="AK71" s="61"/>
      <c r="AL71" s="61"/>
      <c r="AM71" s="61"/>
      <c r="AN71" s="61"/>
      <c r="AO71" s="18"/>
      <c r="AP71" s="18"/>
      <c r="AQ71" s="7"/>
      <c r="AR71" s="7"/>
      <c r="AS71" s="7"/>
      <c r="AT71" s="7"/>
      <c r="AU71" s="7"/>
      <c r="AV71" s="7"/>
      <c r="AW71" s="7"/>
      <c r="AX71" s="7"/>
      <c r="AY71" s="7"/>
      <c r="AZ71" s="7"/>
      <c r="BA71" s="7"/>
      <c r="BB71" s="7"/>
      <c r="BC71"/>
      <c r="BD71"/>
      <c r="BE71" s="119"/>
      <c r="BF71" s="7"/>
      <c r="BG71" s="110"/>
      <c r="BH71" s="18"/>
      <c r="BI71" s="18"/>
      <c r="BJ71" s="18"/>
      <c r="BK71" s="18"/>
      <c r="BL71" s="18"/>
      <c r="BM71" s="18"/>
      <c r="BQ71" s="7"/>
      <c r="BR71" s="7"/>
      <c r="BS71" s="7"/>
      <c r="BT71" s="7"/>
      <c r="BU71" s="7"/>
    </row>
    <row r="72" spans="8:73" ht="14.25" customHeight="1" x14ac:dyDescent="0.25">
      <c r="H72" s="74" t="s">
        <v>130</v>
      </c>
      <c r="I72">
        <v>270</v>
      </c>
      <c r="J72" s="53">
        <v>0.97740000000000005</v>
      </c>
      <c r="K72" s="69">
        <f t="shared" si="2"/>
        <v>0</v>
      </c>
      <c r="L72" s="69">
        <f t="shared" si="3"/>
        <v>0</v>
      </c>
      <c r="M72" s="64" t="e">
        <f>($I72*Izcenojumu_veidlapa!M72+Izcenojumu_veidlapa!$S72*Kalkulators!$X$14)/Kalkulators!$X$14</f>
        <v>#DIV/0!</v>
      </c>
      <c r="N72" s="72" t="e">
        <f>($I72*Izcenojumu_veidlapa!N72+Izcenojumu_veidlapa!$S72*Kalkulators!$X$14)/Kalkulators!$X$14</f>
        <v>#DIV/0!</v>
      </c>
      <c r="O72" s="72" t="e">
        <f>($I72*Izcenojumu_veidlapa!O72+Izcenojumu_veidlapa!$S72*Kalkulators!$X$14)/Kalkulators!$X$14</f>
        <v>#DIV/0!</v>
      </c>
      <c r="P72" s="72" t="e">
        <f>($I72*Izcenojumu_veidlapa!P72+Izcenojumu_veidlapa!$S72*Kalkulators!$X$14)/Kalkulators!$X$14</f>
        <v>#DIV/0!</v>
      </c>
      <c r="Q72" s="65" t="e">
        <f>($I72*Izcenojumu_veidlapa!Q72+Izcenojumu_veidlapa!$S72*Kalkulators!$X$14)/Kalkulators!$X$14</f>
        <v>#DIV/0!</v>
      </c>
      <c r="R72" s="142"/>
      <c r="S72" s="72">
        <f>$I72*Izcenojumu_veidlapa!M72+Izcenojumu_veidlapa!$S72*Kalkulators!$X$14</f>
        <v>0</v>
      </c>
      <c r="T72" s="72">
        <f>$I72*Izcenojumu_veidlapa!N72+Izcenojumu_veidlapa!$S72*Kalkulators!$X$14</f>
        <v>0</v>
      </c>
      <c r="U72" s="72">
        <f>$I72*Izcenojumu_veidlapa!O72+Izcenojumu_veidlapa!$S72*Kalkulators!$X$14</f>
        <v>0</v>
      </c>
      <c r="V72" s="72">
        <f>$I72*Izcenojumu_veidlapa!P72+Izcenojumu_veidlapa!$S72*Kalkulators!$X$14</f>
        <v>0</v>
      </c>
      <c r="W72" s="72">
        <f>$I72*Izcenojumu_veidlapa!Q72+Izcenojumu_veidlapa!$S72*Kalkulators!$X$14</f>
        <v>0</v>
      </c>
      <c r="X72" s="61"/>
      <c r="Y72" s="119"/>
      <c r="Z72"/>
      <c r="AA72" s="63"/>
      <c r="AB72" s="136"/>
      <c r="AC72" s="136"/>
      <c r="AI72" s="7"/>
      <c r="AJ72" s="122"/>
      <c r="AK72" s="61"/>
      <c r="AL72" s="61"/>
      <c r="AM72" s="61"/>
      <c r="AN72" s="61"/>
      <c r="AO72" s="18"/>
      <c r="AP72" s="18"/>
      <c r="AQ72" s="7"/>
      <c r="AR72" s="7"/>
      <c r="AS72" s="7"/>
      <c r="AT72" s="7"/>
      <c r="AU72" s="7"/>
      <c r="AV72" s="7"/>
      <c r="AW72" s="7"/>
      <c r="AX72" s="7"/>
      <c r="AY72" s="7"/>
      <c r="AZ72" s="7"/>
      <c r="BA72" s="7"/>
      <c r="BB72" s="7"/>
      <c r="BC72"/>
      <c r="BD72"/>
      <c r="BE72" s="119"/>
      <c r="BF72" s="7"/>
      <c r="BG72" s="110"/>
      <c r="BH72" s="18"/>
      <c r="BI72" s="18"/>
      <c r="BJ72" s="18"/>
      <c r="BK72" s="18"/>
      <c r="BL72" s="18"/>
      <c r="BM72" s="18"/>
      <c r="BQ72" s="7"/>
      <c r="BR72" s="7"/>
      <c r="BS72" s="7"/>
      <c r="BT72" s="7"/>
      <c r="BU72" s="7"/>
    </row>
    <row r="73" spans="8:73" ht="14.25" customHeight="1" x14ac:dyDescent="0.25">
      <c r="H73" s="74" t="s">
        <v>132</v>
      </c>
      <c r="I73">
        <v>275</v>
      </c>
      <c r="J73" s="53">
        <v>0.97560000000000002</v>
      </c>
      <c r="K73" s="69">
        <f t="shared" si="2"/>
        <v>0</v>
      </c>
      <c r="L73" s="69">
        <f t="shared" si="3"/>
        <v>0</v>
      </c>
      <c r="M73" s="64" t="e">
        <f>($I73*Izcenojumu_veidlapa!M73+Izcenojumu_veidlapa!$S73*Kalkulators!$X$14)/Kalkulators!$X$14</f>
        <v>#DIV/0!</v>
      </c>
      <c r="N73" s="72" t="e">
        <f>($I73*Izcenojumu_veidlapa!N73+Izcenojumu_veidlapa!$S73*Kalkulators!$X$14)/Kalkulators!$X$14</f>
        <v>#DIV/0!</v>
      </c>
      <c r="O73" s="72" t="e">
        <f>($I73*Izcenojumu_veidlapa!O73+Izcenojumu_veidlapa!$S73*Kalkulators!$X$14)/Kalkulators!$X$14</f>
        <v>#DIV/0!</v>
      </c>
      <c r="P73" s="72" t="e">
        <f>($I73*Izcenojumu_veidlapa!P73+Izcenojumu_veidlapa!$S73*Kalkulators!$X$14)/Kalkulators!$X$14</f>
        <v>#DIV/0!</v>
      </c>
      <c r="Q73" s="65" t="e">
        <f>($I73*Izcenojumu_veidlapa!Q73+Izcenojumu_veidlapa!$S73*Kalkulators!$X$14)/Kalkulators!$X$14</f>
        <v>#DIV/0!</v>
      </c>
      <c r="R73" s="142"/>
      <c r="S73" s="72">
        <f>$I73*Izcenojumu_veidlapa!M73+Izcenojumu_veidlapa!$S73*Kalkulators!$X$14</f>
        <v>0</v>
      </c>
      <c r="T73" s="72">
        <f>$I73*Izcenojumu_veidlapa!N73+Izcenojumu_veidlapa!$S73*Kalkulators!$X$14</f>
        <v>0</v>
      </c>
      <c r="U73" s="72">
        <f>$I73*Izcenojumu_veidlapa!O73+Izcenojumu_veidlapa!$S73*Kalkulators!$X$14</f>
        <v>0</v>
      </c>
      <c r="V73" s="72">
        <f>$I73*Izcenojumu_veidlapa!P73+Izcenojumu_veidlapa!$S73*Kalkulators!$X$14</f>
        <v>0</v>
      </c>
      <c r="W73" s="72">
        <f>$I73*Izcenojumu_veidlapa!Q73+Izcenojumu_veidlapa!$S73*Kalkulators!$X$14</f>
        <v>0</v>
      </c>
      <c r="X73" s="61"/>
      <c r="Y73" s="119"/>
      <c r="Z73"/>
      <c r="AA73" s="63"/>
      <c r="AB73" s="136"/>
      <c r="AC73" s="136"/>
      <c r="AI73" s="7"/>
      <c r="AJ73" s="122"/>
      <c r="AK73" s="61"/>
      <c r="AL73" s="61"/>
      <c r="AM73" s="61"/>
      <c r="AN73" s="61"/>
      <c r="AO73" s="18"/>
      <c r="AP73" s="18"/>
      <c r="AQ73" s="7"/>
      <c r="AR73" s="7"/>
      <c r="AS73" s="7"/>
      <c r="AT73" s="7"/>
      <c r="AU73" s="7"/>
      <c r="AV73" s="7"/>
      <c r="AW73" s="7"/>
      <c r="AX73" s="7"/>
      <c r="AY73" s="7"/>
      <c r="AZ73" s="7"/>
      <c r="BA73" s="7"/>
      <c r="BB73" s="7"/>
      <c r="BC73"/>
      <c r="BD73"/>
      <c r="BE73" s="119"/>
      <c r="BF73" s="7"/>
      <c r="BG73" s="110"/>
      <c r="BH73" s="18"/>
      <c r="BI73" s="18"/>
      <c r="BJ73" s="18"/>
      <c r="BK73" s="18"/>
      <c r="BL73" s="18"/>
      <c r="BM73" s="18"/>
      <c r="BQ73" s="7"/>
      <c r="BR73" s="7"/>
      <c r="BS73" s="7"/>
      <c r="BT73" s="7"/>
      <c r="BU73" s="7"/>
    </row>
    <row r="74" spans="8:73" ht="14.25" customHeight="1" x14ac:dyDescent="0.25">
      <c r="H74" s="74" t="s">
        <v>134</v>
      </c>
      <c r="I74">
        <v>280</v>
      </c>
      <c r="J74" s="53">
        <v>0.9738</v>
      </c>
      <c r="K74" s="69">
        <f t="shared" si="2"/>
        <v>0</v>
      </c>
      <c r="L74" s="69">
        <f t="shared" si="3"/>
        <v>0</v>
      </c>
      <c r="M74" s="64" t="e">
        <f>($I74*Izcenojumu_veidlapa!M74+Izcenojumu_veidlapa!$S74*Kalkulators!$X$14)/Kalkulators!$X$14</f>
        <v>#DIV/0!</v>
      </c>
      <c r="N74" s="72" t="e">
        <f>($I74*Izcenojumu_veidlapa!N74+Izcenojumu_veidlapa!$S74*Kalkulators!$X$14)/Kalkulators!$X$14</f>
        <v>#DIV/0!</v>
      </c>
      <c r="O74" s="72" t="e">
        <f>($I74*Izcenojumu_veidlapa!O74+Izcenojumu_veidlapa!$S74*Kalkulators!$X$14)/Kalkulators!$X$14</f>
        <v>#DIV/0!</v>
      </c>
      <c r="P74" s="72" t="e">
        <f>($I74*Izcenojumu_veidlapa!P74+Izcenojumu_veidlapa!$S74*Kalkulators!$X$14)/Kalkulators!$X$14</f>
        <v>#DIV/0!</v>
      </c>
      <c r="Q74" s="65" t="e">
        <f>($I74*Izcenojumu_veidlapa!Q74+Izcenojumu_veidlapa!$S74*Kalkulators!$X$14)/Kalkulators!$X$14</f>
        <v>#DIV/0!</v>
      </c>
      <c r="R74" s="142"/>
      <c r="S74" s="72">
        <f>$I74*Izcenojumu_veidlapa!M74+Izcenojumu_veidlapa!$S74*Kalkulators!$X$14</f>
        <v>0</v>
      </c>
      <c r="T74" s="72">
        <f>$I74*Izcenojumu_veidlapa!N74+Izcenojumu_veidlapa!$S74*Kalkulators!$X$14</f>
        <v>0</v>
      </c>
      <c r="U74" s="72">
        <f>$I74*Izcenojumu_veidlapa!O74+Izcenojumu_veidlapa!$S74*Kalkulators!$X$14</f>
        <v>0</v>
      </c>
      <c r="V74" s="72">
        <f>$I74*Izcenojumu_veidlapa!P74+Izcenojumu_veidlapa!$S74*Kalkulators!$X$14</f>
        <v>0</v>
      </c>
      <c r="W74" s="72">
        <f>$I74*Izcenojumu_veidlapa!Q74+Izcenojumu_veidlapa!$S74*Kalkulators!$X$14</f>
        <v>0</v>
      </c>
      <c r="X74" s="61"/>
      <c r="Y74" s="119"/>
      <c r="Z74"/>
      <c r="AA74" s="63"/>
      <c r="AB74" s="136"/>
      <c r="AC74" s="136"/>
      <c r="AI74" s="7"/>
      <c r="AJ74" s="122"/>
      <c r="AK74" s="61"/>
      <c r="AL74" s="61"/>
      <c r="AM74" s="61"/>
      <c r="AN74" s="61"/>
      <c r="AO74" s="18"/>
      <c r="AP74" s="18"/>
      <c r="AQ74" s="7"/>
      <c r="AR74" s="7"/>
      <c r="AS74" s="7"/>
      <c r="AT74" s="7"/>
      <c r="AU74" s="7"/>
      <c r="AV74" s="7"/>
      <c r="AW74" s="7"/>
      <c r="AX74" s="7"/>
      <c r="AY74" s="7"/>
      <c r="AZ74" s="7"/>
      <c r="BA74" s="7"/>
      <c r="BB74" s="7"/>
      <c r="BC74"/>
      <c r="BD74"/>
      <c r="BE74" s="119"/>
      <c r="BF74" s="7"/>
      <c r="BG74" s="110"/>
      <c r="BH74" s="18"/>
      <c r="BI74" s="18"/>
      <c r="BJ74" s="18"/>
      <c r="BK74" s="18"/>
      <c r="BL74" s="18"/>
      <c r="BM74" s="18"/>
      <c r="BQ74" s="7"/>
      <c r="BR74" s="7"/>
      <c r="BS74" s="7"/>
      <c r="BT74" s="7"/>
      <c r="BU74" s="7"/>
    </row>
    <row r="75" spans="8:73" ht="14.25" customHeight="1" x14ac:dyDescent="0.25">
      <c r="H75" s="74" t="s">
        <v>136</v>
      </c>
      <c r="I75">
        <v>285</v>
      </c>
      <c r="J75" s="53">
        <v>0.97209999999999996</v>
      </c>
      <c r="K75" s="69">
        <f t="shared" si="2"/>
        <v>0</v>
      </c>
      <c r="L75" s="69">
        <f t="shared" si="3"/>
        <v>0</v>
      </c>
      <c r="M75" s="64" t="e">
        <f>($I75*Izcenojumu_veidlapa!M75+Izcenojumu_veidlapa!$S75*Kalkulators!$X$14)/Kalkulators!$X$14</f>
        <v>#DIV/0!</v>
      </c>
      <c r="N75" s="72" t="e">
        <f>($I75*Izcenojumu_veidlapa!N75+Izcenojumu_veidlapa!$S75*Kalkulators!$X$14)/Kalkulators!$X$14</f>
        <v>#DIV/0!</v>
      </c>
      <c r="O75" s="72" t="e">
        <f>($I75*Izcenojumu_veidlapa!O75+Izcenojumu_veidlapa!$S75*Kalkulators!$X$14)/Kalkulators!$X$14</f>
        <v>#DIV/0!</v>
      </c>
      <c r="P75" s="72" t="e">
        <f>($I75*Izcenojumu_veidlapa!P75+Izcenojumu_veidlapa!$S75*Kalkulators!$X$14)/Kalkulators!$X$14</f>
        <v>#DIV/0!</v>
      </c>
      <c r="Q75" s="65" t="e">
        <f>($I75*Izcenojumu_veidlapa!Q75+Izcenojumu_veidlapa!$S75*Kalkulators!$X$14)/Kalkulators!$X$14</f>
        <v>#DIV/0!</v>
      </c>
      <c r="R75" s="142"/>
      <c r="S75" s="72">
        <f>$I75*Izcenojumu_veidlapa!M75+Izcenojumu_veidlapa!$S75*Kalkulators!$X$14</f>
        <v>0</v>
      </c>
      <c r="T75" s="72">
        <f>$I75*Izcenojumu_veidlapa!N75+Izcenojumu_veidlapa!$S75*Kalkulators!$X$14</f>
        <v>0</v>
      </c>
      <c r="U75" s="72">
        <f>$I75*Izcenojumu_veidlapa!O75+Izcenojumu_veidlapa!$S75*Kalkulators!$X$14</f>
        <v>0</v>
      </c>
      <c r="V75" s="72">
        <f>$I75*Izcenojumu_veidlapa!P75+Izcenojumu_veidlapa!$S75*Kalkulators!$X$14</f>
        <v>0</v>
      </c>
      <c r="W75" s="72">
        <f>$I75*Izcenojumu_veidlapa!Q75+Izcenojumu_veidlapa!$S75*Kalkulators!$X$14</f>
        <v>0</v>
      </c>
      <c r="X75" s="61"/>
      <c r="Y75" s="119"/>
      <c r="Z75"/>
      <c r="AA75" s="63"/>
      <c r="AB75" s="136"/>
      <c r="AC75" s="136"/>
      <c r="AI75" s="7"/>
      <c r="AJ75" s="122"/>
      <c r="AK75" s="61"/>
      <c r="AL75" s="61"/>
      <c r="AM75" s="61"/>
      <c r="AN75" s="61"/>
      <c r="AO75" s="18"/>
      <c r="AP75" s="18"/>
      <c r="AQ75" s="7"/>
      <c r="AR75" s="7"/>
      <c r="AS75" s="7"/>
      <c r="AT75" s="7"/>
      <c r="AU75" s="7"/>
      <c r="AV75" s="7"/>
      <c r="AW75" s="7"/>
      <c r="AX75" s="7"/>
      <c r="AY75" s="7"/>
      <c r="AZ75" s="7"/>
      <c r="BA75" s="7"/>
      <c r="BB75" s="7"/>
      <c r="BC75"/>
      <c r="BD75"/>
      <c r="BE75" s="119"/>
      <c r="BF75" s="7"/>
      <c r="BG75" s="110"/>
      <c r="BH75" s="18"/>
      <c r="BI75" s="18"/>
      <c r="BJ75" s="18"/>
      <c r="BK75" s="18"/>
      <c r="BL75" s="18"/>
      <c r="BM75" s="18"/>
      <c r="BQ75" s="7"/>
      <c r="BR75" s="7"/>
      <c r="BS75" s="7"/>
      <c r="BT75" s="7"/>
      <c r="BU75" s="7"/>
    </row>
    <row r="76" spans="8:73" ht="14.25" customHeight="1" x14ac:dyDescent="0.25">
      <c r="H76" s="74" t="s">
        <v>138</v>
      </c>
      <c r="I76">
        <v>290</v>
      </c>
      <c r="J76" s="53">
        <v>0.97050000000000003</v>
      </c>
      <c r="K76" s="69">
        <f t="shared" si="2"/>
        <v>0</v>
      </c>
      <c r="L76" s="69">
        <f t="shared" si="3"/>
        <v>0</v>
      </c>
      <c r="M76" s="64" t="e">
        <f>($I76*Izcenojumu_veidlapa!M76+Izcenojumu_veidlapa!$S76*Kalkulators!$X$14)/Kalkulators!$X$14</f>
        <v>#DIV/0!</v>
      </c>
      <c r="N76" s="72" t="e">
        <f>($I76*Izcenojumu_veidlapa!N76+Izcenojumu_veidlapa!$S76*Kalkulators!$X$14)/Kalkulators!$X$14</f>
        <v>#DIV/0!</v>
      </c>
      <c r="O76" s="72" t="e">
        <f>($I76*Izcenojumu_veidlapa!O76+Izcenojumu_veidlapa!$S76*Kalkulators!$X$14)/Kalkulators!$X$14</f>
        <v>#DIV/0!</v>
      </c>
      <c r="P76" s="72" t="e">
        <f>($I76*Izcenojumu_veidlapa!P76+Izcenojumu_veidlapa!$S76*Kalkulators!$X$14)/Kalkulators!$X$14</f>
        <v>#DIV/0!</v>
      </c>
      <c r="Q76" s="65" t="e">
        <f>($I76*Izcenojumu_veidlapa!Q76+Izcenojumu_veidlapa!$S76*Kalkulators!$X$14)/Kalkulators!$X$14</f>
        <v>#DIV/0!</v>
      </c>
      <c r="R76" s="142"/>
      <c r="S76" s="72">
        <f>$I76*Izcenojumu_veidlapa!M76+Izcenojumu_veidlapa!$S76*Kalkulators!$X$14</f>
        <v>0</v>
      </c>
      <c r="T76" s="72">
        <f>$I76*Izcenojumu_veidlapa!N76+Izcenojumu_veidlapa!$S76*Kalkulators!$X$14</f>
        <v>0</v>
      </c>
      <c r="U76" s="72">
        <f>$I76*Izcenojumu_veidlapa!O76+Izcenojumu_veidlapa!$S76*Kalkulators!$X$14</f>
        <v>0</v>
      </c>
      <c r="V76" s="72">
        <f>$I76*Izcenojumu_veidlapa!P76+Izcenojumu_veidlapa!$S76*Kalkulators!$X$14</f>
        <v>0</v>
      </c>
      <c r="W76" s="72">
        <f>$I76*Izcenojumu_veidlapa!Q76+Izcenojumu_veidlapa!$S76*Kalkulators!$X$14</f>
        <v>0</v>
      </c>
      <c r="X76" s="61"/>
      <c r="Y76" s="119"/>
      <c r="Z76"/>
      <c r="AA76" s="63"/>
      <c r="AB76" s="136"/>
      <c r="AC76" s="136"/>
      <c r="AI76" s="7"/>
      <c r="AJ76" s="122"/>
      <c r="AK76" s="61"/>
      <c r="AL76" s="61"/>
      <c r="AM76" s="61"/>
      <c r="AN76" s="61"/>
      <c r="AO76" s="18"/>
      <c r="AP76" s="18"/>
      <c r="AQ76" s="7"/>
      <c r="AR76" s="7"/>
      <c r="AS76" s="7"/>
      <c r="AT76" s="7"/>
      <c r="AU76" s="7"/>
      <c r="AV76" s="7"/>
      <c r="AW76" s="7"/>
      <c r="AX76" s="7"/>
      <c r="AY76" s="7"/>
      <c r="AZ76" s="7"/>
      <c r="BA76" s="7"/>
      <c r="BB76" s="7"/>
      <c r="BC76"/>
      <c r="BD76"/>
      <c r="BE76" s="119"/>
      <c r="BF76" s="7"/>
      <c r="BG76" s="110"/>
      <c r="BH76" s="18"/>
      <c r="BI76" s="18"/>
      <c r="BJ76" s="18"/>
      <c r="BK76" s="18"/>
      <c r="BL76" s="18"/>
      <c r="BM76" s="18"/>
      <c r="BQ76" s="7"/>
      <c r="BR76" s="7"/>
      <c r="BS76" s="7"/>
      <c r="BT76" s="7"/>
      <c r="BU76" s="7"/>
    </row>
    <row r="77" spans="8:73" ht="14.25" customHeight="1" x14ac:dyDescent="0.25">
      <c r="H77" s="74" t="s">
        <v>140</v>
      </c>
      <c r="I77">
        <v>295</v>
      </c>
      <c r="J77" s="53">
        <v>0.96889999999999998</v>
      </c>
      <c r="K77" s="69">
        <f t="shared" si="2"/>
        <v>0</v>
      </c>
      <c r="L77" s="69">
        <f t="shared" si="3"/>
        <v>0</v>
      </c>
      <c r="M77" s="64" t="e">
        <f>($I77*Izcenojumu_veidlapa!M77+Izcenojumu_veidlapa!$S77*Kalkulators!$X$14)/Kalkulators!$X$14</f>
        <v>#DIV/0!</v>
      </c>
      <c r="N77" s="72" t="e">
        <f>($I77*Izcenojumu_veidlapa!N77+Izcenojumu_veidlapa!$S77*Kalkulators!$X$14)/Kalkulators!$X$14</f>
        <v>#DIV/0!</v>
      </c>
      <c r="O77" s="72" t="e">
        <f>($I77*Izcenojumu_veidlapa!O77+Izcenojumu_veidlapa!$S77*Kalkulators!$X$14)/Kalkulators!$X$14</f>
        <v>#DIV/0!</v>
      </c>
      <c r="P77" s="72" t="e">
        <f>($I77*Izcenojumu_veidlapa!P77+Izcenojumu_veidlapa!$S77*Kalkulators!$X$14)/Kalkulators!$X$14</f>
        <v>#DIV/0!</v>
      </c>
      <c r="Q77" s="65" t="e">
        <f>($I77*Izcenojumu_veidlapa!Q77+Izcenojumu_veidlapa!$S77*Kalkulators!$X$14)/Kalkulators!$X$14</f>
        <v>#DIV/0!</v>
      </c>
      <c r="R77" s="142"/>
      <c r="S77" s="72">
        <f>$I77*Izcenojumu_veidlapa!M77+Izcenojumu_veidlapa!$S77*Kalkulators!$X$14</f>
        <v>0</v>
      </c>
      <c r="T77" s="72">
        <f>$I77*Izcenojumu_veidlapa!N77+Izcenojumu_veidlapa!$S77*Kalkulators!$X$14</f>
        <v>0</v>
      </c>
      <c r="U77" s="72">
        <f>$I77*Izcenojumu_veidlapa!O77+Izcenojumu_veidlapa!$S77*Kalkulators!$X$14</f>
        <v>0</v>
      </c>
      <c r="V77" s="72">
        <f>$I77*Izcenojumu_veidlapa!P77+Izcenojumu_veidlapa!$S77*Kalkulators!$X$14</f>
        <v>0</v>
      </c>
      <c r="W77" s="72">
        <f>$I77*Izcenojumu_veidlapa!Q77+Izcenojumu_veidlapa!$S77*Kalkulators!$X$14</f>
        <v>0</v>
      </c>
      <c r="X77" s="61"/>
      <c r="Y77" s="119"/>
      <c r="Z77"/>
      <c r="AA77" s="63"/>
      <c r="AB77" s="136"/>
      <c r="AC77" s="136"/>
      <c r="AI77" s="7"/>
      <c r="AJ77" s="122"/>
      <c r="AK77" s="61"/>
      <c r="AL77" s="61"/>
      <c r="AM77" s="61"/>
      <c r="AN77" s="61"/>
      <c r="AO77" s="18"/>
      <c r="AP77" s="18"/>
      <c r="AQ77" s="7"/>
      <c r="AR77" s="7"/>
      <c r="AS77" s="7"/>
      <c r="AT77" s="7"/>
      <c r="AU77" s="7"/>
      <c r="AV77" s="7"/>
      <c r="AW77" s="7"/>
      <c r="AX77" s="7"/>
      <c r="AY77" s="7"/>
      <c r="AZ77" s="7"/>
      <c r="BA77" s="7"/>
      <c r="BB77" s="7"/>
      <c r="BC77"/>
      <c r="BD77"/>
      <c r="BE77" s="119"/>
      <c r="BF77" s="7"/>
      <c r="BG77" s="110"/>
      <c r="BH77" s="18"/>
      <c r="BI77" s="18"/>
      <c r="BJ77" s="18"/>
      <c r="BK77" s="18"/>
      <c r="BL77" s="18"/>
      <c r="BM77" s="18"/>
      <c r="BQ77" s="7"/>
      <c r="BR77" s="7"/>
      <c r="BS77" s="7"/>
      <c r="BT77" s="7"/>
      <c r="BU77" s="7"/>
    </row>
    <row r="78" spans="8:73" ht="14.25" customHeight="1" x14ac:dyDescent="0.25">
      <c r="H78" s="74" t="s">
        <v>142</v>
      </c>
      <c r="I78">
        <v>300</v>
      </c>
      <c r="J78" s="53">
        <v>0.96740000000000004</v>
      </c>
      <c r="K78" s="69">
        <f t="shared" si="2"/>
        <v>0</v>
      </c>
      <c r="L78" s="70">
        <f t="shared" si="3"/>
        <v>0</v>
      </c>
      <c r="M78" s="144" t="e">
        <f>($I78*Izcenojumu_veidlapa!M78+Izcenojumu_veidlapa!$S78*Kalkulators!$X$14)/Kalkulators!$X$14</f>
        <v>#DIV/0!</v>
      </c>
      <c r="N78" s="145" t="e">
        <f>($I78*Izcenojumu_veidlapa!N78+Izcenojumu_veidlapa!$S78*Kalkulators!$X$14)/Kalkulators!$X$14</f>
        <v>#DIV/0!</v>
      </c>
      <c r="O78" s="145" t="e">
        <f>($I78*Izcenojumu_veidlapa!O78+Izcenojumu_veidlapa!$S78*Kalkulators!$X$14)/Kalkulators!$X$14</f>
        <v>#DIV/0!</v>
      </c>
      <c r="P78" s="145" t="e">
        <f>($I78*Izcenojumu_veidlapa!P78+Izcenojumu_veidlapa!$S78*Kalkulators!$X$14)/Kalkulators!$X$14</f>
        <v>#DIV/0!</v>
      </c>
      <c r="Q78" s="145" t="e">
        <f>($I78*Izcenojumu_veidlapa!Q78+Izcenojumu_veidlapa!$S78*Kalkulators!$X$14)/Kalkulators!$X$14</f>
        <v>#DIV/0!</v>
      </c>
      <c r="R78" s="142"/>
      <c r="S78" s="72">
        <f>$I78*Izcenojumu_veidlapa!M78+Izcenojumu_veidlapa!$S78*Kalkulators!$X$14</f>
        <v>0</v>
      </c>
      <c r="T78" s="72">
        <f>$I78*Izcenojumu_veidlapa!N78+Izcenojumu_veidlapa!$S78*Kalkulators!$X$14</f>
        <v>0</v>
      </c>
      <c r="U78" s="72">
        <f>$I78*Izcenojumu_veidlapa!O78+Izcenojumu_veidlapa!$S78*Kalkulators!$X$14</f>
        <v>0</v>
      </c>
      <c r="V78" s="72">
        <f>$I78*Izcenojumu_veidlapa!P78+Izcenojumu_veidlapa!$S78*Kalkulators!$X$14</f>
        <v>0</v>
      </c>
      <c r="W78" s="72">
        <f>$I78*Izcenojumu_veidlapa!Q78+Izcenojumu_veidlapa!$S78*Kalkulators!$X$14</f>
        <v>0</v>
      </c>
      <c r="X78" s="61"/>
      <c r="Y78" s="119"/>
      <c r="Z78"/>
      <c r="AA78" s="63"/>
      <c r="AB78" s="136"/>
      <c r="AC78" s="136"/>
      <c r="AD78"/>
      <c r="AE78"/>
      <c r="AF78"/>
      <c r="AG78"/>
      <c r="AH78"/>
      <c r="AI78" s="7"/>
      <c r="AJ78" s="122"/>
      <c r="AK78" s="61"/>
      <c r="AL78" s="61"/>
      <c r="AM78" s="61"/>
      <c r="AN78" s="61"/>
      <c r="AO78" s="18"/>
      <c r="AP78" s="18"/>
      <c r="AQ78" s="7"/>
      <c r="AR78" s="7"/>
      <c r="AS78" s="7"/>
      <c r="AT78" s="7"/>
      <c r="AU78" s="7"/>
      <c r="AV78" s="7"/>
      <c r="AW78" s="7"/>
      <c r="AX78" s="7"/>
      <c r="AY78" s="7"/>
      <c r="AZ78" s="7"/>
      <c r="BA78" s="7"/>
      <c r="BB78" s="7"/>
      <c r="BC78"/>
      <c r="BD78"/>
      <c r="BE78" s="119"/>
      <c r="BF78" s="7"/>
      <c r="BG78" s="110"/>
      <c r="BH78" s="18"/>
      <c r="BI78" s="18"/>
      <c r="BJ78" s="18"/>
      <c r="BK78" s="18"/>
      <c r="BL78" s="18"/>
      <c r="BM78" s="18"/>
      <c r="BQ78" s="7"/>
      <c r="BR78" s="7"/>
      <c r="BS78" s="7"/>
      <c r="BT78" s="7"/>
      <c r="BU78" s="7"/>
    </row>
    <row r="79" spans="8:73" ht="14.25" customHeight="1" x14ac:dyDescent="0.25">
      <c r="H79" s="62" t="s">
        <v>25</v>
      </c>
      <c r="I79">
        <v>305</v>
      </c>
      <c r="J79" s="63">
        <v>0.96589999999999998</v>
      </c>
      <c r="K79" s="54">
        <f t="shared" si="2"/>
        <v>0</v>
      </c>
      <c r="L79" s="55">
        <f t="shared" si="3"/>
        <v>0</v>
      </c>
      <c r="M79" s="64" t="e">
        <f>($I79*Izcenojumu_veidlapa!AD19+Izcenojumu_veidlapa!$AJ19*Kalkulators!$X$14)/Kalkulators!$X$14</f>
        <v>#DIV/0!</v>
      </c>
      <c r="N79" s="72" t="e">
        <f>($I79*Izcenojumu_veidlapa!AE19+Izcenojumu_veidlapa!$AJ19*Kalkulators!$X$14)/Kalkulators!$X$14</f>
        <v>#DIV/0!</v>
      </c>
      <c r="O79" s="72" t="e">
        <f>($I79*Izcenojumu_veidlapa!AF19+Izcenojumu_veidlapa!$AJ19*Kalkulators!$X$14)/Kalkulators!$X$14</f>
        <v>#DIV/0!</v>
      </c>
      <c r="P79" s="72" t="e">
        <f>($I79*Izcenojumu_veidlapa!AG19+Izcenojumu_veidlapa!$AJ19*Kalkulators!$X$14)/Kalkulators!$X$14</f>
        <v>#DIV/0!</v>
      </c>
      <c r="Q79" s="72" t="e">
        <f>($I79*Izcenojumu_veidlapa!AH19+Izcenojumu_veidlapa!$AJ19*Kalkulators!$X$14)/Kalkulators!$X$14</f>
        <v>#DIV/0!</v>
      </c>
      <c r="R79" s="146"/>
      <c r="S79" s="72">
        <f>$I79*Izcenojumu_veidlapa!AD19+Izcenojumu_veidlapa!$AJ19*Kalkulators!$X$14</f>
        <v>0</v>
      </c>
      <c r="T79" s="72">
        <f>$I79*Izcenojumu_veidlapa!AE19+Izcenojumu_veidlapa!$AJ19*Kalkulators!$X$14</f>
        <v>0</v>
      </c>
      <c r="U79" s="72">
        <f>$I79*Izcenojumu_veidlapa!AF19+Izcenojumu_veidlapa!$AJ19*Kalkulators!$X$14</f>
        <v>0</v>
      </c>
      <c r="V79" s="72">
        <f>$I79*Izcenojumu_veidlapa!AG19+Izcenojumu_veidlapa!$AJ19*Kalkulators!$X$14</f>
        <v>0</v>
      </c>
      <c r="W79" s="72">
        <f>$I79*Izcenojumu_veidlapa!AH19+Izcenojumu_veidlapa!$AJ19*Kalkulators!$X$14</f>
        <v>0</v>
      </c>
      <c r="X79" s="61"/>
      <c r="Y79" s="119"/>
      <c r="Z79"/>
      <c r="AA79" s="63"/>
      <c r="AB79" s="136"/>
      <c r="AC79" s="136"/>
      <c r="AD79"/>
      <c r="AE79"/>
      <c r="AF79"/>
      <c r="AG79"/>
      <c r="AH79"/>
      <c r="AI79" s="7"/>
      <c r="AJ79" s="122"/>
      <c r="AK79" s="61"/>
      <c r="AL79" s="61"/>
      <c r="AM79" s="61"/>
      <c r="AN79" s="61"/>
      <c r="AO79" s="18"/>
      <c r="AP79" s="18"/>
      <c r="AQ79" s="7"/>
      <c r="AR79" s="7"/>
      <c r="AS79" s="7"/>
      <c r="AT79" s="7"/>
      <c r="AU79" s="7"/>
      <c r="AV79" s="7"/>
      <c r="AW79" s="7"/>
      <c r="AX79" s="7"/>
      <c r="AY79" s="7"/>
      <c r="AZ79" s="7"/>
      <c r="BA79" s="7"/>
      <c r="BB79" s="7"/>
      <c r="BC79"/>
      <c r="BD79"/>
      <c r="BE79" s="119"/>
      <c r="BF79" s="7"/>
      <c r="BG79" s="110"/>
      <c r="BH79" s="18"/>
      <c r="BI79" s="18"/>
      <c r="BJ79" s="18"/>
      <c r="BK79" s="18"/>
      <c r="BL79" s="18"/>
      <c r="BM79" s="18"/>
      <c r="BQ79" s="7"/>
      <c r="BR79" s="7"/>
      <c r="BS79" s="7"/>
      <c r="BT79" s="7"/>
      <c r="BU79" s="7"/>
    </row>
    <row r="80" spans="8:73" ht="14.25" customHeight="1" x14ac:dyDescent="0.25">
      <c r="H80" s="62" t="s">
        <v>27</v>
      </c>
      <c r="I80">
        <v>310</v>
      </c>
      <c r="J80" s="63">
        <v>0.96450000000000002</v>
      </c>
      <c r="K80" s="69">
        <f t="shared" si="2"/>
        <v>0</v>
      </c>
      <c r="L80" s="70">
        <f t="shared" si="3"/>
        <v>0</v>
      </c>
      <c r="M80" s="64" t="e">
        <f>($I80*Izcenojumu_veidlapa!AD20+Izcenojumu_veidlapa!$AJ20*Kalkulators!$X$14)/Kalkulators!$X$14</f>
        <v>#DIV/0!</v>
      </c>
      <c r="N80" s="72" t="e">
        <f>($I80*Izcenojumu_veidlapa!AE20+Izcenojumu_veidlapa!$AJ20*Kalkulators!$X$14)/Kalkulators!$X$14</f>
        <v>#DIV/0!</v>
      </c>
      <c r="O80" s="72" t="e">
        <f>($I80*Izcenojumu_veidlapa!AF20+Izcenojumu_veidlapa!$AJ20*Kalkulators!$X$14)/Kalkulators!$X$14</f>
        <v>#DIV/0!</v>
      </c>
      <c r="P80" s="72" t="e">
        <f>($I80*Izcenojumu_veidlapa!AG20+Izcenojumu_veidlapa!$AJ20*Kalkulators!$X$14)/Kalkulators!$X$14</f>
        <v>#DIV/0!</v>
      </c>
      <c r="Q80" s="72" t="e">
        <f>($I80*Izcenojumu_veidlapa!AH20+Izcenojumu_veidlapa!$AJ20*Kalkulators!$X$14)/Kalkulators!$X$14</f>
        <v>#DIV/0!</v>
      </c>
      <c r="R80" s="146"/>
      <c r="S80" s="72">
        <f>$I80*Izcenojumu_veidlapa!AD20+Izcenojumu_veidlapa!$AJ20*Kalkulators!$X$14</f>
        <v>0</v>
      </c>
      <c r="T80" s="72">
        <f>$I80*Izcenojumu_veidlapa!AE20+Izcenojumu_veidlapa!$AJ20*Kalkulators!$X$14</f>
        <v>0</v>
      </c>
      <c r="U80" s="72">
        <f>$I80*Izcenojumu_veidlapa!AF20+Izcenojumu_veidlapa!$AJ20*Kalkulators!$X$14</f>
        <v>0</v>
      </c>
      <c r="V80" s="72">
        <f>$I80*Izcenojumu_veidlapa!AG20+Izcenojumu_veidlapa!$AJ20*Kalkulators!$X$14</f>
        <v>0</v>
      </c>
      <c r="W80" s="72">
        <f>$I80*Izcenojumu_veidlapa!AH20+Izcenojumu_veidlapa!$AJ20*Kalkulators!$X$14</f>
        <v>0</v>
      </c>
      <c r="X80" s="61"/>
      <c r="Y80" s="119"/>
      <c r="Z80"/>
      <c r="AA80" s="63"/>
      <c r="AB80" s="136"/>
      <c r="AC80" s="136"/>
      <c r="AD80"/>
      <c r="AE80"/>
      <c r="AF80"/>
      <c r="AG80"/>
      <c r="AH80"/>
      <c r="AI80" s="7"/>
      <c r="AJ80" s="122"/>
      <c r="AK80" s="61"/>
      <c r="AL80" s="61"/>
      <c r="AM80" s="61"/>
      <c r="AN80" s="61"/>
      <c r="AO80" s="18"/>
      <c r="AP80" s="18"/>
      <c r="AQ80" s="7"/>
      <c r="AR80" s="7"/>
      <c r="AS80" s="7"/>
      <c r="AT80" s="7"/>
      <c r="AU80" s="7"/>
      <c r="AV80" s="7"/>
      <c r="AW80" s="7"/>
      <c r="AX80" s="7"/>
      <c r="AY80" s="7"/>
      <c r="AZ80" s="7"/>
      <c r="BA80" s="7"/>
      <c r="BB80" s="7"/>
      <c r="BC80"/>
      <c r="BD80"/>
      <c r="BE80" s="119"/>
      <c r="BF80" s="7"/>
      <c r="BG80" s="110"/>
      <c r="BH80" s="18"/>
      <c r="BI80" s="18"/>
      <c r="BJ80" s="18"/>
      <c r="BK80" s="18"/>
      <c r="BL80" s="18"/>
      <c r="BM80" s="18"/>
      <c r="BQ80" s="7"/>
      <c r="BR80" s="7"/>
      <c r="BS80" s="7"/>
      <c r="BT80" s="7"/>
      <c r="BU80" s="7"/>
    </row>
    <row r="81" spans="8:73" ht="14.25" customHeight="1" x14ac:dyDescent="0.25">
      <c r="H81" s="62" t="s">
        <v>29</v>
      </c>
      <c r="I81">
        <v>315</v>
      </c>
      <c r="J81" s="63">
        <v>0.96309999999999996</v>
      </c>
      <c r="K81" s="69">
        <f t="shared" si="2"/>
        <v>0</v>
      </c>
      <c r="L81" s="70">
        <f t="shared" si="3"/>
        <v>0</v>
      </c>
      <c r="M81" s="64" t="e">
        <f>($I81*Izcenojumu_veidlapa!AD21+Izcenojumu_veidlapa!$AJ21*Kalkulators!$X$14)/Kalkulators!$X$14</f>
        <v>#DIV/0!</v>
      </c>
      <c r="N81" s="72" t="e">
        <f>($I81*Izcenojumu_veidlapa!AE21+Izcenojumu_veidlapa!$AJ21*Kalkulators!$X$14)/Kalkulators!$X$14</f>
        <v>#DIV/0!</v>
      </c>
      <c r="O81" s="72" t="e">
        <f>($I81*Izcenojumu_veidlapa!AF21+Izcenojumu_veidlapa!$AJ21*Kalkulators!$X$14)/Kalkulators!$X$14</f>
        <v>#DIV/0!</v>
      </c>
      <c r="P81" s="72" t="e">
        <f>($I81*Izcenojumu_veidlapa!AG21+Izcenojumu_veidlapa!$AJ21*Kalkulators!$X$14)/Kalkulators!$X$14</f>
        <v>#DIV/0!</v>
      </c>
      <c r="Q81" s="72" t="e">
        <f>($I81*Izcenojumu_veidlapa!AH21+Izcenojumu_veidlapa!$AJ21*Kalkulators!$X$14)/Kalkulators!$X$14</f>
        <v>#DIV/0!</v>
      </c>
      <c r="R81" s="146"/>
      <c r="S81" s="72">
        <f>$I81*Izcenojumu_veidlapa!AD21+Izcenojumu_veidlapa!$AJ21*Kalkulators!$X$14</f>
        <v>0</v>
      </c>
      <c r="T81" s="72">
        <f>$I81*Izcenojumu_veidlapa!AE21+Izcenojumu_veidlapa!$AJ21*Kalkulators!$X$14</f>
        <v>0</v>
      </c>
      <c r="U81" s="72">
        <f>$I81*Izcenojumu_veidlapa!AF21+Izcenojumu_veidlapa!$AJ21*Kalkulators!$X$14</f>
        <v>0</v>
      </c>
      <c r="V81" s="72">
        <f>$I81*Izcenojumu_veidlapa!AG21+Izcenojumu_veidlapa!$AJ21*Kalkulators!$X$14</f>
        <v>0</v>
      </c>
      <c r="W81" s="72">
        <f>$I81*Izcenojumu_veidlapa!AH21+Izcenojumu_veidlapa!$AJ21*Kalkulators!$X$14</f>
        <v>0</v>
      </c>
      <c r="X81" s="61"/>
      <c r="Y81" s="119"/>
      <c r="Z81"/>
      <c r="AA81" s="63"/>
      <c r="AB81" s="136"/>
      <c r="AC81" s="136"/>
      <c r="AD81"/>
      <c r="AE81"/>
      <c r="AF81"/>
      <c r="AG81"/>
      <c r="AH81"/>
      <c r="AI81" s="7"/>
      <c r="AJ81" s="122"/>
      <c r="AK81" s="61"/>
      <c r="AL81" s="61"/>
      <c r="AM81" s="61"/>
      <c r="AN81" s="61"/>
      <c r="AO81" s="18"/>
      <c r="AP81" s="18"/>
      <c r="AQ81" s="7"/>
      <c r="AR81" s="7"/>
      <c r="AS81" s="7"/>
      <c r="AT81" s="7"/>
      <c r="AU81" s="7"/>
      <c r="AV81" s="7"/>
      <c r="AW81" s="7"/>
      <c r="AX81" s="7"/>
      <c r="AY81" s="7"/>
      <c r="AZ81" s="7"/>
      <c r="BA81" s="7"/>
      <c r="BB81" s="7"/>
      <c r="BC81"/>
      <c r="BD81"/>
      <c r="BE81" s="119"/>
      <c r="BF81" s="7"/>
      <c r="BG81" s="110"/>
      <c r="BH81" s="18"/>
      <c r="BI81" s="18"/>
      <c r="BJ81" s="18"/>
      <c r="BK81" s="18"/>
      <c r="BL81" s="18"/>
      <c r="BM81" s="18"/>
      <c r="BQ81" s="7"/>
      <c r="BR81" s="7"/>
      <c r="BS81" s="7"/>
      <c r="BT81" s="7"/>
      <c r="BU81" s="7"/>
    </row>
    <row r="82" spans="8:73" ht="14.25" customHeight="1" x14ac:dyDescent="0.25">
      <c r="H82" s="62" t="s">
        <v>31</v>
      </c>
      <c r="I82">
        <v>320</v>
      </c>
      <c r="J82" s="63">
        <v>0.96179999999999999</v>
      </c>
      <c r="K82" s="69">
        <f t="shared" si="2"/>
        <v>0</v>
      </c>
      <c r="L82" s="70">
        <f t="shared" si="3"/>
        <v>0</v>
      </c>
      <c r="M82" s="64" t="e">
        <f>($I82*Izcenojumu_veidlapa!AD22+Izcenojumu_veidlapa!$AJ22*Kalkulators!$X$14)/Kalkulators!$X$14</f>
        <v>#DIV/0!</v>
      </c>
      <c r="N82" s="72" t="e">
        <f>($I82*Izcenojumu_veidlapa!AE22+Izcenojumu_veidlapa!$AJ22*Kalkulators!$X$14)/Kalkulators!$X$14</f>
        <v>#DIV/0!</v>
      </c>
      <c r="O82" s="72" t="e">
        <f>($I82*Izcenojumu_veidlapa!AF22+Izcenojumu_veidlapa!$AJ22*Kalkulators!$X$14)/Kalkulators!$X$14</f>
        <v>#DIV/0!</v>
      </c>
      <c r="P82" s="72" t="e">
        <f>($I82*Izcenojumu_veidlapa!AG22+Izcenojumu_veidlapa!$AJ22*Kalkulators!$X$14)/Kalkulators!$X$14</f>
        <v>#DIV/0!</v>
      </c>
      <c r="Q82" s="72" t="e">
        <f>($I82*Izcenojumu_veidlapa!AH22+Izcenojumu_veidlapa!$AJ22*Kalkulators!$X$14)/Kalkulators!$X$14</f>
        <v>#DIV/0!</v>
      </c>
      <c r="R82" s="146"/>
      <c r="S82" s="72">
        <f>$I82*Izcenojumu_veidlapa!AD22+Izcenojumu_veidlapa!$AJ22*Kalkulators!$X$14</f>
        <v>0</v>
      </c>
      <c r="T82" s="72">
        <f>$I82*Izcenojumu_veidlapa!AE22+Izcenojumu_veidlapa!$AJ22*Kalkulators!$X$14</f>
        <v>0</v>
      </c>
      <c r="U82" s="72">
        <f>$I82*Izcenojumu_veidlapa!AF22+Izcenojumu_veidlapa!$AJ22*Kalkulators!$X$14</f>
        <v>0</v>
      </c>
      <c r="V82" s="72">
        <f>$I82*Izcenojumu_veidlapa!AG22+Izcenojumu_veidlapa!$AJ22*Kalkulators!$X$14</f>
        <v>0</v>
      </c>
      <c r="W82" s="72">
        <f>$I82*Izcenojumu_veidlapa!AH22+Izcenojumu_veidlapa!$AJ22*Kalkulators!$X$14</f>
        <v>0</v>
      </c>
      <c r="X82" s="61"/>
      <c r="Y82" s="119"/>
      <c r="Z82"/>
      <c r="AA82" s="63"/>
      <c r="AB82" s="136"/>
      <c r="AC82" s="136"/>
      <c r="AD82"/>
      <c r="AE82"/>
      <c r="AF82"/>
      <c r="AG82"/>
      <c r="AH82"/>
      <c r="AI82" s="7"/>
      <c r="AJ82" s="122"/>
      <c r="AK82" s="61"/>
      <c r="AL82" s="61"/>
      <c r="AM82" s="61"/>
      <c r="AN82" s="61"/>
      <c r="AO82" s="18"/>
      <c r="AP82" s="18"/>
      <c r="AQ82" s="7"/>
      <c r="AR82" s="7"/>
      <c r="AS82" s="7"/>
      <c r="AT82" s="7"/>
      <c r="AU82" s="7"/>
      <c r="AV82" s="7"/>
      <c r="AW82" s="7"/>
      <c r="AX82" s="7"/>
      <c r="AY82" s="7"/>
      <c r="AZ82" s="7"/>
      <c r="BA82" s="7"/>
      <c r="BB82" s="7"/>
      <c r="BC82"/>
      <c r="BD82"/>
      <c r="BE82" s="119"/>
      <c r="BF82" s="7"/>
      <c r="BG82" s="110"/>
      <c r="BH82" s="18"/>
      <c r="BI82" s="18"/>
      <c r="BJ82" s="18"/>
      <c r="BK82" s="18"/>
      <c r="BL82" s="18"/>
      <c r="BM82" s="18"/>
      <c r="BQ82" s="7"/>
      <c r="BR82" s="7"/>
      <c r="BS82" s="7"/>
      <c r="BT82" s="7"/>
      <c r="BU82" s="7"/>
    </row>
    <row r="83" spans="8:73" ht="14.25" customHeight="1" x14ac:dyDescent="0.25">
      <c r="H83" s="62" t="s">
        <v>33</v>
      </c>
      <c r="I83">
        <v>325</v>
      </c>
      <c r="J83" s="63">
        <v>0.96050000000000002</v>
      </c>
      <c r="K83" s="69">
        <f t="shared" ref="K83:K114" si="4">ROUND(J83*$L$10,2)</f>
        <v>0</v>
      </c>
      <c r="L83" s="70">
        <f t="shared" ref="L83:L114" si="5">ROUND((J83*$L$10)*I83/$L$9,2)</f>
        <v>0</v>
      </c>
      <c r="M83" s="64" t="e">
        <f>($I83*Izcenojumu_veidlapa!AD23+Izcenojumu_veidlapa!$AJ23*Kalkulators!$X$14)/Kalkulators!$X$14</f>
        <v>#DIV/0!</v>
      </c>
      <c r="N83" s="72" t="e">
        <f>($I83*Izcenojumu_veidlapa!AE23+Izcenojumu_veidlapa!$AJ23*Kalkulators!$X$14)/Kalkulators!$X$14</f>
        <v>#DIV/0!</v>
      </c>
      <c r="O83" s="72" t="e">
        <f>($I83*Izcenojumu_veidlapa!AF23+Izcenojumu_veidlapa!$AJ23*Kalkulators!$X$14)/Kalkulators!$X$14</f>
        <v>#DIV/0!</v>
      </c>
      <c r="P83" s="72" t="e">
        <f>($I83*Izcenojumu_veidlapa!AG23+Izcenojumu_veidlapa!$AJ23*Kalkulators!$X$14)/Kalkulators!$X$14</f>
        <v>#DIV/0!</v>
      </c>
      <c r="Q83" s="72" t="e">
        <f>($I83*Izcenojumu_veidlapa!AH23+Izcenojumu_veidlapa!$AJ23*Kalkulators!$X$14)/Kalkulators!$X$14</f>
        <v>#DIV/0!</v>
      </c>
      <c r="R83" s="146"/>
      <c r="S83" s="72">
        <f>$I83*Izcenojumu_veidlapa!AD23+Izcenojumu_veidlapa!$AJ23*Kalkulators!$X$14</f>
        <v>0</v>
      </c>
      <c r="T83" s="72">
        <f>$I83*Izcenojumu_veidlapa!AE23+Izcenojumu_veidlapa!$AJ23*Kalkulators!$X$14</f>
        <v>0</v>
      </c>
      <c r="U83" s="72">
        <f>$I83*Izcenojumu_veidlapa!AF23+Izcenojumu_veidlapa!$AJ23*Kalkulators!$X$14</f>
        <v>0</v>
      </c>
      <c r="V83" s="72">
        <f>$I83*Izcenojumu_veidlapa!AG23+Izcenojumu_veidlapa!$AJ23*Kalkulators!$X$14</f>
        <v>0</v>
      </c>
      <c r="W83" s="72">
        <f>$I83*Izcenojumu_veidlapa!AH23+Izcenojumu_veidlapa!$AJ23*Kalkulators!$X$14</f>
        <v>0</v>
      </c>
      <c r="X83" s="61"/>
      <c r="Y83" s="119"/>
      <c r="Z83"/>
      <c r="AA83" s="63"/>
      <c r="AB83" s="136"/>
      <c r="AC83" s="136"/>
      <c r="AD83"/>
      <c r="AE83"/>
      <c r="AF83"/>
      <c r="AG83"/>
      <c r="AH83"/>
      <c r="AI83" s="7"/>
      <c r="AJ83" s="122"/>
      <c r="AK83" s="61"/>
      <c r="AL83" s="61"/>
      <c r="AM83" s="61"/>
      <c r="AN83" s="61"/>
      <c r="AO83" s="18"/>
      <c r="AP83" s="18"/>
      <c r="AQ83" s="7"/>
      <c r="AR83" s="7"/>
      <c r="AS83" s="7"/>
      <c r="AT83" s="7"/>
      <c r="AU83" s="7"/>
      <c r="AV83" s="7"/>
      <c r="AW83" s="7"/>
      <c r="AX83" s="7"/>
      <c r="AY83" s="7"/>
      <c r="AZ83" s="7"/>
      <c r="BA83" s="7"/>
      <c r="BB83" s="7"/>
      <c r="BC83"/>
      <c r="BD83"/>
      <c r="BE83" s="119"/>
      <c r="BF83" s="7"/>
      <c r="BG83" s="110"/>
      <c r="BH83" s="18"/>
      <c r="BI83" s="18"/>
      <c r="BJ83" s="18"/>
      <c r="BK83" s="18"/>
      <c r="BL83" s="18"/>
      <c r="BM83" s="18"/>
      <c r="BQ83" s="7"/>
      <c r="BR83" s="7"/>
      <c r="BS83" s="7"/>
      <c r="BT83" s="7"/>
      <c r="BU83" s="7"/>
    </row>
    <row r="84" spans="8:73" ht="14.25" customHeight="1" x14ac:dyDescent="0.25">
      <c r="H84" s="62" t="s">
        <v>35</v>
      </c>
      <c r="I84">
        <v>330</v>
      </c>
      <c r="J84" s="63">
        <v>0.95930000000000004</v>
      </c>
      <c r="K84" s="69">
        <f t="shared" si="4"/>
        <v>0</v>
      </c>
      <c r="L84" s="70">
        <f t="shared" si="5"/>
        <v>0</v>
      </c>
      <c r="M84" s="64" t="e">
        <f>($I84*Izcenojumu_veidlapa!AD24+Izcenojumu_veidlapa!$AJ24*Kalkulators!$X$14)/Kalkulators!$X$14</f>
        <v>#DIV/0!</v>
      </c>
      <c r="N84" s="72" t="e">
        <f>($I84*Izcenojumu_veidlapa!AE24+Izcenojumu_veidlapa!$AJ24*Kalkulators!$X$14)/Kalkulators!$X$14</f>
        <v>#DIV/0!</v>
      </c>
      <c r="O84" s="72" t="e">
        <f>($I84*Izcenojumu_veidlapa!AF24+Izcenojumu_veidlapa!$AJ24*Kalkulators!$X$14)/Kalkulators!$X$14</f>
        <v>#DIV/0!</v>
      </c>
      <c r="P84" s="72" t="e">
        <f>($I84*Izcenojumu_veidlapa!AG24+Izcenojumu_veidlapa!$AJ24*Kalkulators!$X$14)/Kalkulators!$X$14</f>
        <v>#DIV/0!</v>
      </c>
      <c r="Q84" s="72" t="e">
        <f>($I84*Izcenojumu_veidlapa!AH24+Izcenojumu_veidlapa!$AJ24*Kalkulators!$X$14)/Kalkulators!$X$14</f>
        <v>#DIV/0!</v>
      </c>
      <c r="R84" s="146"/>
      <c r="S84" s="72">
        <f>$I84*Izcenojumu_veidlapa!AD24+Izcenojumu_veidlapa!$AJ24*Kalkulators!$X$14</f>
        <v>0</v>
      </c>
      <c r="T84" s="72">
        <f>$I84*Izcenojumu_veidlapa!AE24+Izcenojumu_veidlapa!$AJ24*Kalkulators!$X$14</f>
        <v>0</v>
      </c>
      <c r="U84" s="72">
        <f>$I84*Izcenojumu_veidlapa!AF24+Izcenojumu_veidlapa!$AJ24*Kalkulators!$X$14</f>
        <v>0</v>
      </c>
      <c r="V84" s="72">
        <f>$I84*Izcenojumu_veidlapa!AG24+Izcenojumu_veidlapa!$AJ24*Kalkulators!$X$14</f>
        <v>0</v>
      </c>
      <c r="W84" s="72">
        <f>$I84*Izcenojumu_veidlapa!AH24+Izcenojumu_veidlapa!$AJ24*Kalkulators!$X$14</f>
        <v>0</v>
      </c>
      <c r="X84" s="61"/>
      <c r="Y84" s="119"/>
      <c r="Z84"/>
      <c r="AA84" s="63"/>
      <c r="AB84" s="136"/>
      <c r="AC84" s="136"/>
      <c r="AD84"/>
      <c r="AE84"/>
      <c r="AF84"/>
      <c r="AG84"/>
      <c r="AH84"/>
      <c r="AI84" s="7"/>
      <c r="AJ84" s="122"/>
      <c r="AK84" s="61"/>
      <c r="AL84" s="61"/>
      <c r="AM84" s="61"/>
      <c r="AN84" s="61"/>
      <c r="AO84" s="18"/>
      <c r="AP84" s="18"/>
      <c r="AQ84" s="7"/>
      <c r="AR84" s="7"/>
      <c r="AS84" s="7"/>
      <c r="AT84" s="7"/>
      <c r="AU84" s="7"/>
      <c r="AV84" s="7"/>
      <c r="AW84" s="7"/>
      <c r="AX84" s="7"/>
      <c r="AY84" s="7"/>
      <c r="AZ84" s="7"/>
      <c r="BA84" s="7"/>
      <c r="BB84" s="7"/>
      <c r="BC84"/>
      <c r="BD84"/>
      <c r="BE84" s="119"/>
      <c r="BF84" s="7"/>
      <c r="BG84" s="110"/>
      <c r="BH84" s="18"/>
      <c r="BI84" s="18"/>
      <c r="BJ84" s="18"/>
      <c r="BK84" s="18"/>
      <c r="BL84" s="18"/>
      <c r="BM84" s="18"/>
      <c r="BQ84" s="7"/>
      <c r="BR84" s="7"/>
      <c r="BS84" s="7"/>
      <c r="BT84" s="7"/>
      <c r="BU84" s="7"/>
    </row>
    <row r="85" spans="8:73" ht="14.25" customHeight="1" x14ac:dyDescent="0.25">
      <c r="H85" s="62" t="s">
        <v>37</v>
      </c>
      <c r="I85">
        <v>335</v>
      </c>
      <c r="J85" s="63">
        <v>0.95799999999999996</v>
      </c>
      <c r="K85" s="69">
        <f t="shared" si="4"/>
        <v>0</v>
      </c>
      <c r="L85" s="70">
        <f t="shared" si="5"/>
        <v>0</v>
      </c>
      <c r="M85" s="64" t="e">
        <f>($I85*Izcenojumu_veidlapa!AD25+Izcenojumu_veidlapa!$AJ25*Kalkulators!$X$14)/Kalkulators!$X$14</f>
        <v>#DIV/0!</v>
      </c>
      <c r="N85" s="72" t="e">
        <f>($I85*Izcenojumu_veidlapa!AE25+Izcenojumu_veidlapa!$AJ25*Kalkulators!$X$14)/Kalkulators!$X$14</f>
        <v>#DIV/0!</v>
      </c>
      <c r="O85" s="72" t="e">
        <f>($I85*Izcenojumu_veidlapa!AF25+Izcenojumu_veidlapa!$AJ25*Kalkulators!$X$14)/Kalkulators!$X$14</f>
        <v>#DIV/0!</v>
      </c>
      <c r="P85" s="72" t="e">
        <f>($I85*Izcenojumu_veidlapa!AG25+Izcenojumu_veidlapa!$AJ25*Kalkulators!$X$14)/Kalkulators!$X$14</f>
        <v>#DIV/0!</v>
      </c>
      <c r="Q85" s="72" t="e">
        <f>($I85*Izcenojumu_veidlapa!AH25+Izcenojumu_veidlapa!$AJ25*Kalkulators!$X$14)/Kalkulators!$X$14</f>
        <v>#DIV/0!</v>
      </c>
      <c r="R85" s="146"/>
      <c r="S85" s="72">
        <f>$I85*Izcenojumu_veidlapa!AD25+Izcenojumu_veidlapa!$AJ25*Kalkulators!$X$14</f>
        <v>0</v>
      </c>
      <c r="T85" s="72">
        <f>$I85*Izcenojumu_veidlapa!AE25+Izcenojumu_veidlapa!$AJ25*Kalkulators!$X$14</f>
        <v>0</v>
      </c>
      <c r="U85" s="72">
        <f>$I85*Izcenojumu_veidlapa!AF25+Izcenojumu_veidlapa!$AJ25*Kalkulators!$X$14</f>
        <v>0</v>
      </c>
      <c r="V85" s="72">
        <f>$I85*Izcenojumu_veidlapa!AG25+Izcenojumu_veidlapa!$AJ25*Kalkulators!$X$14</f>
        <v>0</v>
      </c>
      <c r="W85" s="72">
        <f>$I85*Izcenojumu_veidlapa!AH25+Izcenojumu_veidlapa!$AJ25*Kalkulators!$X$14</f>
        <v>0</v>
      </c>
      <c r="X85" s="61"/>
      <c r="Y85" s="119"/>
      <c r="Z85"/>
      <c r="AA85" s="63"/>
      <c r="AB85" s="136"/>
      <c r="AC85" s="136"/>
      <c r="AD85"/>
      <c r="AE85"/>
      <c r="AF85"/>
      <c r="AG85"/>
      <c r="AH85"/>
      <c r="AI85" s="7"/>
      <c r="AJ85" s="122"/>
      <c r="AK85" s="61"/>
      <c r="AL85" s="61"/>
      <c r="AM85" s="61"/>
      <c r="AN85" s="61"/>
      <c r="AO85" s="18"/>
      <c r="AP85" s="18"/>
      <c r="AQ85" s="7"/>
      <c r="AR85" s="7"/>
      <c r="AS85" s="7"/>
      <c r="AT85" s="7"/>
      <c r="AU85" s="7"/>
      <c r="AV85" s="7"/>
      <c r="AW85" s="7"/>
      <c r="AX85" s="7"/>
      <c r="AY85" s="7"/>
      <c r="AZ85" s="7"/>
      <c r="BA85" s="7"/>
      <c r="BB85" s="7"/>
      <c r="BC85"/>
      <c r="BD85"/>
      <c r="BE85" s="119"/>
      <c r="BF85" s="7"/>
      <c r="BG85" s="110"/>
      <c r="BH85" s="18"/>
      <c r="BI85" s="18"/>
      <c r="BJ85" s="18"/>
      <c r="BK85" s="18"/>
      <c r="BL85" s="18"/>
      <c r="BM85" s="18"/>
      <c r="BQ85" s="7"/>
      <c r="BR85" s="7"/>
      <c r="BS85" s="7"/>
      <c r="BT85" s="7"/>
      <c r="BU85" s="7"/>
    </row>
    <row r="86" spans="8:73" ht="14.25" customHeight="1" x14ac:dyDescent="0.25">
      <c r="H86" s="62" t="s">
        <v>39</v>
      </c>
      <c r="I86">
        <v>340</v>
      </c>
      <c r="J86" s="63">
        <v>0.95689999999999997</v>
      </c>
      <c r="K86" s="69">
        <f t="shared" si="4"/>
        <v>0</v>
      </c>
      <c r="L86" s="70">
        <f t="shared" si="5"/>
        <v>0</v>
      </c>
      <c r="M86" s="64" t="e">
        <f>($I86*Izcenojumu_veidlapa!AD26+Izcenojumu_veidlapa!$AJ26*Kalkulators!$X$14)/Kalkulators!$X$14</f>
        <v>#DIV/0!</v>
      </c>
      <c r="N86" s="72" t="e">
        <f>($I86*Izcenojumu_veidlapa!AE26+Izcenojumu_veidlapa!$AJ26*Kalkulators!$X$14)/Kalkulators!$X$14</f>
        <v>#DIV/0!</v>
      </c>
      <c r="O86" s="72" t="e">
        <f>($I86*Izcenojumu_veidlapa!AF26+Izcenojumu_veidlapa!$AJ26*Kalkulators!$X$14)/Kalkulators!$X$14</f>
        <v>#DIV/0!</v>
      </c>
      <c r="P86" s="72" t="e">
        <f>($I86*Izcenojumu_veidlapa!AG26+Izcenojumu_veidlapa!$AJ26*Kalkulators!$X$14)/Kalkulators!$X$14</f>
        <v>#DIV/0!</v>
      </c>
      <c r="Q86" s="72" t="e">
        <f>($I86*Izcenojumu_veidlapa!AH26+Izcenojumu_veidlapa!$AJ26*Kalkulators!$X$14)/Kalkulators!$X$14</f>
        <v>#DIV/0!</v>
      </c>
      <c r="R86" s="146"/>
      <c r="S86" s="72">
        <f>$I86*Izcenojumu_veidlapa!AD26+Izcenojumu_veidlapa!$AJ26*Kalkulators!$X$14</f>
        <v>0</v>
      </c>
      <c r="T86" s="72">
        <f>$I86*Izcenojumu_veidlapa!AE26+Izcenojumu_veidlapa!$AJ26*Kalkulators!$X$14</f>
        <v>0</v>
      </c>
      <c r="U86" s="72">
        <f>$I86*Izcenojumu_veidlapa!AF26+Izcenojumu_veidlapa!$AJ26*Kalkulators!$X$14</f>
        <v>0</v>
      </c>
      <c r="V86" s="72">
        <f>$I86*Izcenojumu_veidlapa!AG26+Izcenojumu_veidlapa!$AJ26*Kalkulators!$X$14</f>
        <v>0</v>
      </c>
      <c r="W86" s="72">
        <f>$I86*Izcenojumu_veidlapa!AH26+Izcenojumu_veidlapa!$AJ26*Kalkulators!$X$14</f>
        <v>0</v>
      </c>
      <c r="X86" s="61"/>
      <c r="Y86" s="119"/>
      <c r="Z86"/>
      <c r="AA86" s="63"/>
      <c r="AB86" s="136"/>
      <c r="AC86" s="136"/>
      <c r="AD86"/>
      <c r="AE86"/>
      <c r="AF86"/>
      <c r="AG86"/>
      <c r="AH86"/>
      <c r="AI86" s="7"/>
      <c r="AJ86" s="122"/>
      <c r="AK86" s="61"/>
      <c r="AL86" s="61"/>
      <c r="AM86" s="61"/>
      <c r="AN86" s="61"/>
      <c r="AO86" s="18"/>
      <c r="AP86" s="18"/>
      <c r="AQ86" s="7"/>
      <c r="AR86" s="7"/>
      <c r="AS86" s="7"/>
      <c r="AT86" s="7"/>
      <c r="AU86" s="7"/>
      <c r="AV86" s="7"/>
      <c r="AW86" s="7"/>
      <c r="AX86" s="7"/>
      <c r="AY86" s="7"/>
      <c r="AZ86" s="7"/>
      <c r="BA86" s="7"/>
      <c r="BB86" s="7"/>
      <c r="BC86"/>
      <c r="BD86"/>
      <c r="BE86" s="119"/>
      <c r="BF86" s="7"/>
      <c r="BG86" s="110"/>
      <c r="BH86" s="18"/>
      <c r="BI86" s="18"/>
      <c r="BJ86" s="18"/>
      <c r="BK86" s="18"/>
      <c r="BL86" s="18"/>
      <c r="BM86" s="18"/>
      <c r="BQ86" s="7"/>
      <c r="BR86" s="7"/>
      <c r="BS86" s="7"/>
      <c r="BT86" s="7"/>
      <c r="BU86" s="7"/>
    </row>
    <row r="87" spans="8:73" ht="14.25" customHeight="1" x14ac:dyDescent="0.25">
      <c r="H87" s="62" t="s">
        <v>41</v>
      </c>
      <c r="I87">
        <v>345</v>
      </c>
      <c r="J87" s="63">
        <v>0.95569999999999999</v>
      </c>
      <c r="K87" s="69">
        <f t="shared" si="4"/>
        <v>0</v>
      </c>
      <c r="L87" s="70">
        <f t="shared" si="5"/>
        <v>0</v>
      </c>
      <c r="M87" s="64" t="e">
        <f>($I87*Izcenojumu_veidlapa!AD27+Izcenojumu_veidlapa!$AJ27*Kalkulators!$X$14)/Kalkulators!$X$14</f>
        <v>#DIV/0!</v>
      </c>
      <c r="N87" s="72" t="e">
        <f>($I87*Izcenojumu_veidlapa!AE27+Izcenojumu_veidlapa!$AJ27*Kalkulators!$X$14)/Kalkulators!$X$14</f>
        <v>#DIV/0!</v>
      </c>
      <c r="O87" s="72" t="e">
        <f>($I87*Izcenojumu_veidlapa!AF27+Izcenojumu_veidlapa!$AJ27*Kalkulators!$X$14)/Kalkulators!$X$14</f>
        <v>#DIV/0!</v>
      </c>
      <c r="P87" s="72" t="e">
        <f>($I87*Izcenojumu_veidlapa!AG27+Izcenojumu_veidlapa!$AJ27*Kalkulators!$X$14)/Kalkulators!$X$14</f>
        <v>#DIV/0!</v>
      </c>
      <c r="Q87" s="72" t="e">
        <f>($I87*Izcenojumu_veidlapa!AH27+Izcenojumu_veidlapa!$AJ27*Kalkulators!$X$14)/Kalkulators!$X$14</f>
        <v>#DIV/0!</v>
      </c>
      <c r="R87" s="146"/>
      <c r="S87" s="72">
        <f>$I87*Izcenojumu_veidlapa!AD27+Izcenojumu_veidlapa!$AJ27*Kalkulators!$X$14</f>
        <v>0</v>
      </c>
      <c r="T87" s="72">
        <f>$I87*Izcenojumu_veidlapa!AE27+Izcenojumu_veidlapa!$AJ27*Kalkulators!$X$14</f>
        <v>0</v>
      </c>
      <c r="U87" s="72">
        <f>$I87*Izcenojumu_veidlapa!AF27+Izcenojumu_veidlapa!$AJ27*Kalkulators!$X$14</f>
        <v>0</v>
      </c>
      <c r="V87" s="72">
        <f>$I87*Izcenojumu_veidlapa!AG27+Izcenojumu_veidlapa!$AJ27*Kalkulators!$X$14</f>
        <v>0</v>
      </c>
      <c r="W87" s="72">
        <f>$I87*Izcenojumu_veidlapa!AH27+Izcenojumu_veidlapa!$AJ27*Kalkulators!$X$14</f>
        <v>0</v>
      </c>
      <c r="X87" s="61"/>
      <c r="Y87" s="119"/>
      <c r="Z87"/>
      <c r="AA87" s="63"/>
      <c r="AB87" s="136"/>
      <c r="AC87" s="136"/>
      <c r="AD87"/>
      <c r="AE87"/>
      <c r="AF87"/>
      <c r="AG87"/>
      <c r="AH87"/>
      <c r="AI87" s="7"/>
      <c r="AJ87" s="122"/>
      <c r="AK87" s="61"/>
      <c r="AL87" s="61"/>
      <c r="AM87" s="61"/>
      <c r="AN87" s="61"/>
      <c r="AO87" s="18"/>
      <c r="AP87" s="18"/>
      <c r="AQ87" s="7"/>
      <c r="AR87" s="7"/>
      <c r="AS87" s="7"/>
      <c r="AT87" s="7"/>
      <c r="AU87" s="7"/>
      <c r="AV87" s="7"/>
      <c r="AW87" s="7"/>
      <c r="AX87" s="7"/>
      <c r="AY87" s="7"/>
      <c r="AZ87" s="7"/>
      <c r="BA87" s="7"/>
      <c r="BB87" s="7"/>
      <c r="BC87"/>
      <c r="BD87"/>
      <c r="BE87" s="119"/>
      <c r="BF87" s="7"/>
      <c r="BG87" s="110"/>
      <c r="BH87" s="18"/>
      <c r="BI87" s="18"/>
      <c r="BJ87" s="18"/>
      <c r="BK87" s="18"/>
      <c r="BL87" s="18"/>
      <c r="BM87" s="18"/>
      <c r="BQ87" s="7"/>
      <c r="BR87" s="7"/>
      <c r="BS87" s="7"/>
      <c r="BT87" s="7"/>
      <c r="BU87" s="7"/>
    </row>
    <row r="88" spans="8:73" ht="14.25" customHeight="1" x14ac:dyDescent="0.25">
      <c r="H88" s="62" t="s">
        <v>43</v>
      </c>
      <c r="I88">
        <v>350</v>
      </c>
      <c r="J88" s="63">
        <v>0.9546</v>
      </c>
      <c r="K88" s="69">
        <f t="shared" si="4"/>
        <v>0</v>
      </c>
      <c r="L88" s="70">
        <f t="shared" si="5"/>
        <v>0</v>
      </c>
      <c r="M88" s="64" t="e">
        <f>($I88*Izcenojumu_veidlapa!AD28+Izcenojumu_veidlapa!$AJ28*Kalkulators!$X$14)/Kalkulators!$X$14</f>
        <v>#DIV/0!</v>
      </c>
      <c r="N88" s="72" t="e">
        <f>($I88*Izcenojumu_veidlapa!AE28+Izcenojumu_veidlapa!$AJ28*Kalkulators!$X$14)/Kalkulators!$X$14</f>
        <v>#DIV/0!</v>
      </c>
      <c r="O88" s="72" t="e">
        <f>($I88*Izcenojumu_veidlapa!AF28+Izcenojumu_veidlapa!$AJ28*Kalkulators!$X$14)/Kalkulators!$X$14</f>
        <v>#DIV/0!</v>
      </c>
      <c r="P88" s="72" t="e">
        <f>($I88*Izcenojumu_veidlapa!AG28+Izcenojumu_veidlapa!$AJ28*Kalkulators!$X$14)/Kalkulators!$X$14</f>
        <v>#DIV/0!</v>
      </c>
      <c r="Q88" s="72" t="e">
        <f>($I88*Izcenojumu_veidlapa!AH28+Izcenojumu_veidlapa!$AJ28*Kalkulators!$X$14)/Kalkulators!$X$14</f>
        <v>#DIV/0!</v>
      </c>
      <c r="R88" s="146"/>
      <c r="S88" s="72">
        <f>$I88*Izcenojumu_veidlapa!AD28+Izcenojumu_veidlapa!$AJ28*Kalkulators!$X$14</f>
        <v>0</v>
      </c>
      <c r="T88" s="72">
        <f>$I88*Izcenojumu_veidlapa!AE28+Izcenojumu_veidlapa!$AJ28*Kalkulators!$X$14</f>
        <v>0</v>
      </c>
      <c r="U88" s="72">
        <f>$I88*Izcenojumu_veidlapa!AF28+Izcenojumu_veidlapa!$AJ28*Kalkulators!$X$14</f>
        <v>0</v>
      </c>
      <c r="V88" s="72">
        <f>$I88*Izcenojumu_veidlapa!AG28+Izcenojumu_veidlapa!$AJ28*Kalkulators!$X$14</f>
        <v>0</v>
      </c>
      <c r="W88" s="72">
        <f>$I88*Izcenojumu_veidlapa!AH28+Izcenojumu_veidlapa!$AJ28*Kalkulators!$X$14</f>
        <v>0</v>
      </c>
      <c r="X88" s="61"/>
      <c r="Y88" s="119"/>
      <c r="Z88"/>
      <c r="AA88" s="63"/>
      <c r="AB88" s="136"/>
      <c r="AC88" s="136"/>
      <c r="AD88"/>
      <c r="AE88"/>
      <c r="AF88"/>
      <c r="AG88"/>
      <c r="AH88"/>
      <c r="AI88" s="7"/>
      <c r="AJ88" s="122"/>
      <c r="AK88" s="61"/>
      <c r="AL88" s="61"/>
      <c r="AM88" s="61"/>
      <c r="AN88" s="61"/>
      <c r="AO88" s="18"/>
      <c r="AP88" s="18"/>
      <c r="AQ88" s="7"/>
      <c r="AR88" s="7"/>
      <c r="AS88" s="7"/>
      <c r="AT88" s="7"/>
      <c r="AU88" s="7"/>
      <c r="AV88" s="7"/>
      <c r="AW88" s="7"/>
      <c r="AX88" s="7"/>
      <c r="AY88" s="7"/>
      <c r="AZ88" s="7"/>
      <c r="BA88" s="7"/>
      <c r="BB88" s="7"/>
      <c r="BC88"/>
      <c r="BD88"/>
      <c r="BE88" s="119"/>
      <c r="BF88" s="7"/>
      <c r="BG88" s="110"/>
      <c r="BH88" s="18"/>
      <c r="BI88" s="18"/>
      <c r="BJ88" s="18"/>
      <c r="BK88" s="18"/>
      <c r="BL88" s="18"/>
      <c r="BM88" s="18"/>
      <c r="BQ88" s="7"/>
      <c r="BR88" s="7"/>
      <c r="BS88" s="7"/>
      <c r="BT88" s="7"/>
      <c r="BU88" s="7"/>
    </row>
    <row r="89" spans="8:73" ht="14.25" customHeight="1" x14ac:dyDescent="0.25">
      <c r="H89" s="62" t="s">
        <v>45</v>
      </c>
      <c r="I89">
        <v>355</v>
      </c>
      <c r="J89" s="63">
        <v>0.95350000000000001</v>
      </c>
      <c r="K89" s="69">
        <f t="shared" si="4"/>
        <v>0</v>
      </c>
      <c r="L89" s="70">
        <f t="shared" si="5"/>
        <v>0</v>
      </c>
      <c r="M89" s="64" t="e">
        <f>($I89*Izcenojumu_veidlapa!AD29+Izcenojumu_veidlapa!$AJ29*Kalkulators!$X$14)/Kalkulators!$X$14</f>
        <v>#DIV/0!</v>
      </c>
      <c r="N89" s="72" t="e">
        <f>($I89*Izcenojumu_veidlapa!AE29+Izcenojumu_veidlapa!$AJ29*Kalkulators!$X$14)/Kalkulators!$X$14</f>
        <v>#DIV/0!</v>
      </c>
      <c r="O89" s="72" t="e">
        <f>($I89*Izcenojumu_veidlapa!AF29+Izcenojumu_veidlapa!$AJ29*Kalkulators!$X$14)/Kalkulators!$X$14</f>
        <v>#DIV/0!</v>
      </c>
      <c r="P89" s="72" t="e">
        <f>($I89*Izcenojumu_veidlapa!AG29+Izcenojumu_veidlapa!$AJ29*Kalkulators!$X$14)/Kalkulators!$X$14</f>
        <v>#DIV/0!</v>
      </c>
      <c r="Q89" s="72" t="e">
        <f>($I89*Izcenojumu_veidlapa!AH29+Izcenojumu_veidlapa!$AJ29*Kalkulators!$X$14)/Kalkulators!$X$14</f>
        <v>#DIV/0!</v>
      </c>
      <c r="R89" s="146"/>
      <c r="S89" s="72">
        <f>$I89*Izcenojumu_veidlapa!AD29+Izcenojumu_veidlapa!$AJ29*Kalkulators!$X$14</f>
        <v>0</v>
      </c>
      <c r="T89" s="72">
        <f>$I89*Izcenojumu_veidlapa!AE29+Izcenojumu_veidlapa!$AJ29*Kalkulators!$X$14</f>
        <v>0</v>
      </c>
      <c r="U89" s="72">
        <f>$I89*Izcenojumu_veidlapa!AF29+Izcenojumu_veidlapa!$AJ29*Kalkulators!$X$14</f>
        <v>0</v>
      </c>
      <c r="V89" s="72">
        <f>$I89*Izcenojumu_veidlapa!AG29+Izcenojumu_veidlapa!$AJ29*Kalkulators!$X$14</f>
        <v>0</v>
      </c>
      <c r="W89" s="72">
        <f>$I89*Izcenojumu_veidlapa!AH29+Izcenojumu_veidlapa!$AJ29*Kalkulators!$X$14</f>
        <v>0</v>
      </c>
      <c r="X89" s="61"/>
      <c r="Y89" s="119"/>
      <c r="Z89"/>
      <c r="AA89" s="63"/>
      <c r="AB89" s="136"/>
      <c r="AC89" s="136"/>
      <c r="AD89"/>
      <c r="AE89"/>
      <c r="AF89"/>
      <c r="AG89"/>
      <c r="AH89"/>
      <c r="AI89" s="7"/>
      <c r="AJ89" s="122"/>
      <c r="AK89" s="61"/>
      <c r="AL89" s="61"/>
      <c r="AM89" s="61"/>
      <c r="AN89" s="61"/>
      <c r="AO89" s="18"/>
      <c r="AP89" s="18"/>
      <c r="AQ89" s="7"/>
      <c r="AR89" s="7"/>
      <c r="AS89" s="7"/>
      <c r="AT89" s="7"/>
      <c r="AU89" s="7"/>
      <c r="AV89" s="7"/>
      <c r="AW89" s="7"/>
      <c r="AX89" s="7"/>
      <c r="AY89" s="7"/>
      <c r="AZ89" s="7"/>
      <c r="BA89" s="7"/>
      <c r="BB89" s="7"/>
      <c r="BC89"/>
      <c r="BD89"/>
      <c r="BE89" s="119"/>
      <c r="BF89" s="7"/>
      <c r="BG89" s="110"/>
      <c r="BH89" s="18"/>
      <c r="BI89" s="18"/>
      <c r="BJ89" s="18"/>
      <c r="BK89" s="18"/>
      <c r="BL89" s="18"/>
      <c r="BM89" s="18"/>
      <c r="BQ89" s="7"/>
      <c r="BR89" s="7"/>
      <c r="BS89" s="7"/>
      <c r="BT89" s="7"/>
      <c r="BU89" s="7"/>
    </row>
    <row r="90" spans="8:73" ht="14.25" customHeight="1" x14ac:dyDescent="0.25">
      <c r="H90" s="62" t="s">
        <v>47</v>
      </c>
      <c r="I90">
        <v>360</v>
      </c>
      <c r="J90" s="63">
        <v>0.95250000000000001</v>
      </c>
      <c r="K90" s="69">
        <f t="shared" si="4"/>
        <v>0</v>
      </c>
      <c r="L90" s="70">
        <f t="shared" si="5"/>
        <v>0</v>
      </c>
      <c r="M90" s="64" t="e">
        <f>($I90*Izcenojumu_veidlapa!AD30+Izcenojumu_veidlapa!$AJ30*Kalkulators!$X$14)/Kalkulators!$X$14</f>
        <v>#DIV/0!</v>
      </c>
      <c r="N90" s="72" t="e">
        <f>($I90*Izcenojumu_veidlapa!AE30+Izcenojumu_veidlapa!$AJ30*Kalkulators!$X$14)/Kalkulators!$X$14</f>
        <v>#DIV/0!</v>
      </c>
      <c r="O90" s="72" t="e">
        <f>($I90*Izcenojumu_veidlapa!AF30+Izcenojumu_veidlapa!$AJ30*Kalkulators!$X$14)/Kalkulators!$X$14</f>
        <v>#DIV/0!</v>
      </c>
      <c r="P90" s="72" t="e">
        <f>($I90*Izcenojumu_veidlapa!AG30+Izcenojumu_veidlapa!$AJ30*Kalkulators!$X$14)/Kalkulators!$X$14</f>
        <v>#DIV/0!</v>
      </c>
      <c r="Q90" s="72" t="e">
        <f>($I90*Izcenojumu_veidlapa!AH30+Izcenojumu_veidlapa!$AJ30*Kalkulators!$X$14)/Kalkulators!$X$14</f>
        <v>#DIV/0!</v>
      </c>
      <c r="R90" s="146"/>
      <c r="S90" s="72">
        <f>$I90*Izcenojumu_veidlapa!AD30+Izcenojumu_veidlapa!$AJ30*Kalkulators!$X$14</f>
        <v>0</v>
      </c>
      <c r="T90" s="72">
        <f>$I90*Izcenojumu_veidlapa!AE30+Izcenojumu_veidlapa!$AJ30*Kalkulators!$X$14</f>
        <v>0</v>
      </c>
      <c r="U90" s="72">
        <f>$I90*Izcenojumu_veidlapa!AF30+Izcenojumu_veidlapa!$AJ30*Kalkulators!$X$14</f>
        <v>0</v>
      </c>
      <c r="V90" s="72">
        <f>$I90*Izcenojumu_veidlapa!AG30+Izcenojumu_veidlapa!$AJ30*Kalkulators!$X$14</f>
        <v>0</v>
      </c>
      <c r="W90" s="72">
        <f>$I90*Izcenojumu_veidlapa!AH30+Izcenojumu_veidlapa!$AJ30*Kalkulators!$X$14</f>
        <v>0</v>
      </c>
      <c r="X90" s="61"/>
      <c r="Y90" s="119"/>
      <c r="Z90"/>
      <c r="AA90" s="63"/>
      <c r="AB90" s="136"/>
      <c r="AC90" s="136"/>
      <c r="AD90"/>
      <c r="AE90"/>
      <c r="AF90"/>
      <c r="AG90"/>
      <c r="AH90"/>
      <c r="AI90" s="7"/>
      <c r="AJ90" s="122"/>
      <c r="AK90" s="61"/>
      <c r="AL90" s="61"/>
      <c r="AM90" s="61"/>
      <c r="AN90" s="61"/>
      <c r="AO90" s="18"/>
      <c r="AP90" s="18"/>
      <c r="AQ90" s="7"/>
      <c r="AR90" s="7"/>
      <c r="AS90" s="7"/>
      <c r="AT90" s="7"/>
      <c r="AU90" s="7"/>
      <c r="AV90" s="7"/>
      <c r="AW90" s="7"/>
      <c r="AX90" s="7"/>
      <c r="AY90" s="7"/>
      <c r="AZ90" s="7"/>
      <c r="BA90" s="7"/>
      <c r="BB90" s="7"/>
      <c r="BC90"/>
      <c r="BD90"/>
      <c r="BE90" s="119"/>
      <c r="BF90" s="7"/>
      <c r="BG90" s="110"/>
      <c r="BH90" s="18"/>
      <c r="BI90" s="18"/>
      <c r="BJ90" s="18"/>
      <c r="BK90" s="18"/>
      <c r="BL90" s="18"/>
      <c r="BM90" s="18"/>
      <c r="BQ90" s="7"/>
      <c r="BR90" s="7"/>
      <c r="BS90" s="7"/>
      <c r="BT90" s="7"/>
      <c r="BU90" s="7"/>
    </row>
    <row r="91" spans="8:73" ht="14.25" customHeight="1" x14ac:dyDescent="0.25">
      <c r="H91" s="62" t="s">
        <v>49</v>
      </c>
      <c r="I91">
        <v>365</v>
      </c>
      <c r="J91" s="63">
        <v>0.95140000000000002</v>
      </c>
      <c r="K91" s="69">
        <f t="shared" si="4"/>
        <v>0</v>
      </c>
      <c r="L91" s="70">
        <f t="shared" si="5"/>
        <v>0</v>
      </c>
      <c r="M91" s="64" t="e">
        <f>($I91*Izcenojumu_veidlapa!AD31+Izcenojumu_veidlapa!$AJ31*Kalkulators!$X$14)/Kalkulators!$X$14</f>
        <v>#DIV/0!</v>
      </c>
      <c r="N91" s="72" t="e">
        <f>($I91*Izcenojumu_veidlapa!AE31+Izcenojumu_veidlapa!$AJ31*Kalkulators!$X$14)/Kalkulators!$X$14</f>
        <v>#DIV/0!</v>
      </c>
      <c r="O91" s="72" t="e">
        <f>($I91*Izcenojumu_veidlapa!AF31+Izcenojumu_veidlapa!$AJ31*Kalkulators!$X$14)/Kalkulators!$X$14</f>
        <v>#DIV/0!</v>
      </c>
      <c r="P91" s="72" t="e">
        <f>($I91*Izcenojumu_veidlapa!AG31+Izcenojumu_veidlapa!$AJ31*Kalkulators!$X$14)/Kalkulators!$X$14</f>
        <v>#DIV/0!</v>
      </c>
      <c r="Q91" s="72" t="e">
        <f>($I91*Izcenojumu_veidlapa!AH31+Izcenojumu_veidlapa!$AJ31*Kalkulators!$X$14)/Kalkulators!$X$14</f>
        <v>#DIV/0!</v>
      </c>
      <c r="R91" s="146"/>
      <c r="S91" s="72">
        <f>$I91*Izcenojumu_veidlapa!AD31+Izcenojumu_veidlapa!$AJ31*Kalkulators!$X$14</f>
        <v>0</v>
      </c>
      <c r="T91" s="72">
        <f>$I91*Izcenojumu_veidlapa!AE31+Izcenojumu_veidlapa!$AJ31*Kalkulators!$X$14</f>
        <v>0</v>
      </c>
      <c r="U91" s="72">
        <f>$I91*Izcenojumu_veidlapa!AF31+Izcenojumu_veidlapa!$AJ31*Kalkulators!$X$14</f>
        <v>0</v>
      </c>
      <c r="V91" s="72">
        <f>$I91*Izcenojumu_veidlapa!AG31+Izcenojumu_veidlapa!$AJ31*Kalkulators!$X$14</f>
        <v>0</v>
      </c>
      <c r="W91" s="72">
        <f>$I91*Izcenojumu_veidlapa!AH31+Izcenojumu_veidlapa!$AJ31*Kalkulators!$X$14</f>
        <v>0</v>
      </c>
      <c r="X91" s="61"/>
      <c r="Y91" s="119"/>
      <c r="Z91"/>
      <c r="AA91" s="63"/>
      <c r="AB91" s="136"/>
      <c r="AC91" s="136"/>
      <c r="AD91"/>
      <c r="AE91"/>
      <c r="AF91"/>
      <c r="AG91"/>
      <c r="AH91"/>
      <c r="AI91" s="7"/>
      <c r="AJ91" s="122"/>
      <c r="AK91" s="61"/>
      <c r="AL91" s="61"/>
      <c r="AM91" s="61"/>
      <c r="AN91" s="61"/>
      <c r="AO91" s="18"/>
      <c r="AP91" s="18"/>
      <c r="AQ91" s="7"/>
      <c r="AR91" s="7"/>
      <c r="AS91" s="7"/>
      <c r="AT91" s="7"/>
      <c r="AU91" s="7"/>
      <c r="AV91" s="7"/>
      <c r="AW91" s="7"/>
      <c r="AX91" s="7"/>
      <c r="AY91" s="7"/>
      <c r="AZ91" s="7"/>
      <c r="BA91" s="7"/>
      <c r="BB91" s="7"/>
      <c r="BC91"/>
      <c r="BD91"/>
      <c r="BE91" s="119"/>
      <c r="BF91" s="7"/>
      <c r="BG91" s="110"/>
      <c r="BH91" s="18"/>
      <c r="BI91" s="18"/>
      <c r="BJ91" s="18"/>
      <c r="BK91" s="18"/>
      <c r="BL91" s="18"/>
      <c r="BM91" s="18"/>
      <c r="BQ91" s="7"/>
      <c r="BR91" s="7"/>
      <c r="BS91" s="7"/>
      <c r="BT91" s="7"/>
      <c r="BU91" s="7"/>
    </row>
    <row r="92" spans="8:73" ht="14.25" customHeight="1" x14ac:dyDescent="0.25">
      <c r="H92" s="62" t="s">
        <v>51</v>
      </c>
      <c r="I92">
        <v>370</v>
      </c>
      <c r="J92" s="63">
        <v>0.95050000000000001</v>
      </c>
      <c r="K92" s="69">
        <f t="shared" si="4"/>
        <v>0</v>
      </c>
      <c r="L92" s="70">
        <f t="shared" si="5"/>
        <v>0</v>
      </c>
      <c r="M92" s="64" t="e">
        <f>($I92*Izcenojumu_veidlapa!AD32+Izcenojumu_veidlapa!$AJ32*Kalkulators!$X$14)/Kalkulators!$X$14</f>
        <v>#DIV/0!</v>
      </c>
      <c r="N92" s="72" t="e">
        <f>($I92*Izcenojumu_veidlapa!AE32+Izcenojumu_veidlapa!$AJ32*Kalkulators!$X$14)/Kalkulators!$X$14</f>
        <v>#DIV/0!</v>
      </c>
      <c r="O92" s="72" t="e">
        <f>($I92*Izcenojumu_veidlapa!AF32+Izcenojumu_veidlapa!$AJ32*Kalkulators!$X$14)/Kalkulators!$X$14</f>
        <v>#DIV/0!</v>
      </c>
      <c r="P92" s="72" t="e">
        <f>($I92*Izcenojumu_veidlapa!AG32+Izcenojumu_veidlapa!$AJ32*Kalkulators!$X$14)/Kalkulators!$X$14</f>
        <v>#DIV/0!</v>
      </c>
      <c r="Q92" s="72" t="e">
        <f>($I92*Izcenojumu_veidlapa!AH32+Izcenojumu_veidlapa!$AJ32*Kalkulators!$X$14)/Kalkulators!$X$14</f>
        <v>#DIV/0!</v>
      </c>
      <c r="R92" s="146"/>
      <c r="S92" s="72">
        <f>$I92*Izcenojumu_veidlapa!AD32+Izcenojumu_veidlapa!$AJ32*Kalkulators!$X$14</f>
        <v>0</v>
      </c>
      <c r="T92" s="72">
        <f>$I92*Izcenojumu_veidlapa!AE32+Izcenojumu_veidlapa!$AJ32*Kalkulators!$X$14</f>
        <v>0</v>
      </c>
      <c r="U92" s="72">
        <f>$I92*Izcenojumu_veidlapa!AF32+Izcenojumu_veidlapa!$AJ32*Kalkulators!$X$14</f>
        <v>0</v>
      </c>
      <c r="V92" s="72">
        <f>$I92*Izcenojumu_veidlapa!AG32+Izcenojumu_veidlapa!$AJ32*Kalkulators!$X$14</f>
        <v>0</v>
      </c>
      <c r="W92" s="72">
        <f>$I92*Izcenojumu_veidlapa!AH32+Izcenojumu_veidlapa!$AJ32*Kalkulators!$X$14</f>
        <v>0</v>
      </c>
      <c r="X92" s="61"/>
      <c r="Y92" s="119"/>
      <c r="Z92"/>
      <c r="AA92" s="63"/>
      <c r="AB92" s="136"/>
      <c r="AC92" s="136"/>
      <c r="AD92"/>
      <c r="AE92"/>
      <c r="AF92"/>
      <c r="AG92"/>
      <c r="AH92"/>
      <c r="AI92" s="7"/>
      <c r="AJ92" s="122"/>
      <c r="AK92" s="61"/>
      <c r="AL92" s="61"/>
      <c r="AM92" s="61"/>
      <c r="AN92" s="61"/>
      <c r="AO92" s="18"/>
      <c r="AP92" s="18"/>
      <c r="AQ92" s="7"/>
      <c r="AR92" s="7"/>
      <c r="AS92" s="7"/>
      <c r="AT92" s="7"/>
      <c r="AU92" s="7"/>
      <c r="AV92" s="7"/>
      <c r="AW92" s="7"/>
      <c r="AX92" s="7"/>
      <c r="AY92" s="7"/>
      <c r="AZ92" s="7"/>
      <c r="BA92" s="7"/>
      <c r="BB92" s="7"/>
      <c r="BC92"/>
      <c r="BD92"/>
      <c r="BE92" s="119"/>
      <c r="BF92" s="7"/>
      <c r="BG92" s="110"/>
      <c r="BH92" s="18"/>
      <c r="BI92" s="18"/>
      <c r="BJ92" s="18"/>
      <c r="BK92" s="18"/>
      <c r="BL92" s="18"/>
      <c r="BM92" s="18"/>
      <c r="BQ92" s="7"/>
      <c r="BR92" s="7"/>
      <c r="BS92" s="7"/>
      <c r="BT92" s="7"/>
      <c r="BU92" s="7"/>
    </row>
    <row r="93" spans="8:73" ht="14.25" customHeight="1" x14ac:dyDescent="0.25">
      <c r="H93" s="62" t="s">
        <v>53</v>
      </c>
      <c r="I93">
        <v>375</v>
      </c>
      <c r="J93" s="63">
        <v>0.94950000000000001</v>
      </c>
      <c r="K93" s="69">
        <f t="shared" si="4"/>
        <v>0</v>
      </c>
      <c r="L93" s="70">
        <f t="shared" si="5"/>
        <v>0</v>
      </c>
      <c r="M93" s="64" t="e">
        <f>($I93*Izcenojumu_veidlapa!AD33+Izcenojumu_veidlapa!$AJ33*Kalkulators!$X$14)/Kalkulators!$X$14</f>
        <v>#DIV/0!</v>
      </c>
      <c r="N93" s="72" t="e">
        <f>($I93*Izcenojumu_veidlapa!AE33+Izcenojumu_veidlapa!$AJ33*Kalkulators!$X$14)/Kalkulators!$X$14</f>
        <v>#DIV/0!</v>
      </c>
      <c r="O93" s="72" t="e">
        <f>($I93*Izcenojumu_veidlapa!AF33+Izcenojumu_veidlapa!$AJ33*Kalkulators!$X$14)/Kalkulators!$X$14</f>
        <v>#DIV/0!</v>
      </c>
      <c r="P93" s="72" t="e">
        <f>($I93*Izcenojumu_veidlapa!AG33+Izcenojumu_veidlapa!$AJ33*Kalkulators!$X$14)/Kalkulators!$X$14</f>
        <v>#DIV/0!</v>
      </c>
      <c r="Q93" s="72" t="e">
        <f>($I93*Izcenojumu_veidlapa!AH33+Izcenojumu_veidlapa!$AJ33*Kalkulators!$X$14)/Kalkulators!$X$14</f>
        <v>#DIV/0!</v>
      </c>
      <c r="R93" s="146"/>
      <c r="S93" s="72">
        <f>$I93*Izcenojumu_veidlapa!AD33+Izcenojumu_veidlapa!$AJ33*Kalkulators!$X$14</f>
        <v>0</v>
      </c>
      <c r="T93" s="72">
        <f>$I93*Izcenojumu_veidlapa!AE33+Izcenojumu_veidlapa!$AJ33*Kalkulators!$X$14</f>
        <v>0</v>
      </c>
      <c r="U93" s="72">
        <f>$I93*Izcenojumu_veidlapa!AF33+Izcenojumu_veidlapa!$AJ33*Kalkulators!$X$14</f>
        <v>0</v>
      </c>
      <c r="V93" s="72">
        <f>$I93*Izcenojumu_veidlapa!AG33+Izcenojumu_veidlapa!$AJ33*Kalkulators!$X$14</f>
        <v>0</v>
      </c>
      <c r="W93" s="72">
        <f>$I93*Izcenojumu_veidlapa!AH33+Izcenojumu_veidlapa!$AJ33*Kalkulators!$X$14</f>
        <v>0</v>
      </c>
      <c r="X93" s="61"/>
      <c r="Y93" s="119"/>
      <c r="Z93"/>
      <c r="AA93" s="63"/>
      <c r="AB93" s="136"/>
      <c r="AC93" s="136"/>
      <c r="AD93"/>
      <c r="AE93"/>
      <c r="AF93"/>
      <c r="AG93"/>
      <c r="AH93"/>
      <c r="AI93" s="7"/>
      <c r="AJ93" s="122"/>
      <c r="AK93" s="61"/>
      <c r="AL93" s="61"/>
      <c r="AM93" s="61"/>
      <c r="AN93" s="61"/>
      <c r="AO93" s="18"/>
      <c r="AP93" s="18"/>
      <c r="AQ93" s="7"/>
      <c r="AR93" s="7"/>
      <c r="AS93" s="7"/>
      <c r="AT93" s="7"/>
      <c r="AU93" s="7"/>
      <c r="AV93" s="7"/>
      <c r="AW93" s="7"/>
      <c r="AX93" s="7"/>
      <c r="AY93" s="7"/>
      <c r="AZ93" s="7"/>
      <c r="BA93" s="7"/>
      <c r="BB93" s="7"/>
      <c r="BC93"/>
      <c r="BD93"/>
      <c r="BE93" s="119"/>
      <c r="BF93" s="7"/>
      <c r="BG93" s="110"/>
      <c r="BH93" s="18"/>
      <c r="BI93" s="18"/>
      <c r="BJ93" s="18"/>
      <c r="BK93" s="18"/>
      <c r="BL93" s="18"/>
      <c r="BM93" s="18"/>
      <c r="BQ93" s="7"/>
      <c r="BR93" s="7"/>
      <c r="BS93" s="7"/>
      <c r="BT93" s="7"/>
      <c r="BU93" s="7"/>
    </row>
    <row r="94" spans="8:73" ht="14.25" customHeight="1" x14ac:dyDescent="0.25">
      <c r="H94" s="62" t="s">
        <v>55</v>
      </c>
      <c r="I94">
        <v>380</v>
      </c>
      <c r="J94" s="63">
        <v>0.94850000000000001</v>
      </c>
      <c r="K94" s="69">
        <f t="shared" si="4"/>
        <v>0</v>
      </c>
      <c r="L94" s="70">
        <f t="shared" si="5"/>
        <v>0</v>
      </c>
      <c r="M94" s="64" t="e">
        <f>($I94*Izcenojumu_veidlapa!AD34+Izcenojumu_veidlapa!$AJ34*Kalkulators!$X$14)/Kalkulators!$X$14</f>
        <v>#DIV/0!</v>
      </c>
      <c r="N94" s="72" t="e">
        <f>($I94*Izcenojumu_veidlapa!AE34+Izcenojumu_veidlapa!$AJ34*Kalkulators!$X$14)/Kalkulators!$X$14</f>
        <v>#DIV/0!</v>
      </c>
      <c r="O94" s="72" t="e">
        <f>($I94*Izcenojumu_veidlapa!AF34+Izcenojumu_veidlapa!$AJ34*Kalkulators!$X$14)/Kalkulators!$X$14</f>
        <v>#DIV/0!</v>
      </c>
      <c r="P94" s="72" t="e">
        <f>($I94*Izcenojumu_veidlapa!AG34+Izcenojumu_veidlapa!$AJ34*Kalkulators!$X$14)/Kalkulators!$X$14</f>
        <v>#DIV/0!</v>
      </c>
      <c r="Q94" s="72" t="e">
        <f>($I94*Izcenojumu_veidlapa!AH34+Izcenojumu_veidlapa!$AJ34*Kalkulators!$X$14)/Kalkulators!$X$14</f>
        <v>#DIV/0!</v>
      </c>
      <c r="R94" s="146"/>
      <c r="S94" s="72">
        <f>$I94*Izcenojumu_veidlapa!AD34+Izcenojumu_veidlapa!$AJ34*Kalkulators!$X$14</f>
        <v>0</v>
      </c>
      <c r="T94" s="72">
        <f>$I94*Izcenojumu_veidlapa!AE34+Izcenojumu_veidlapa!$AJ34*Kalkulators!$X$14</f>
        <v>0</v>
      </c>
      <c r="U94" s="72">
        <f>$I94*Izcenojumu_veidlapa!AF34+Izcenojumu_veidlapa!$AJ34*Kalkulators!$X$14</f>
        <v>0</v>
      </c>
      <c r="V94" s="72">
        <f>$I94*Izcenojumu_veidlapa!AG34+Izcenojumu_veidlapa!$AJ34*Kalkulators!$X$14</f>
        <v>0</v>
      </c>
      <c r="W94" s="72">
        <f>$I94*Izcenojumu_veidlapa!AH34+Izcenojumu_veidlapa!$AJ34*Kalkulators!$X$14</f>
        <v>0</v>
      </c>
      <c r="X94" s="61"/>
      <c r="Y94" s="119"/>
      <c r="Z94"/>
      <c r="AA94" s="63"/>
      <c r="AB94" s="136"/>
      <c r="AC94" s="136"/>
      <c r="AD94"/>
      <c r="AE94"/>
      <c r="AF94"/>
      <c r="AG94"/>
      <c r="AH94"/>
      <c r="AI94" s="7"/>
      <c r="AJ94" s="122"/>
      <c r="AK94" s="61"/>
      <c r="AL94" s="61"/>
      <c r="AM94" s="61"/>
      <c r="AN94" s="61"/>
      <c r="AO94" s="18"/>
      <c r="AP94" s="18"/>
      <c r="AQ94" s="7"/>
      <c r="AR94" s="7"/>
      <c r="AS94" s="7"/>
      <c r="AT94" s="7"/>
      <c r="AU94" s="7"/>
      <c r="AV94" s="7"/>
      <c r="AW94" s="7"/>
      <c r="AX94" s="7"/>
      <c r="AY94" s="7"/>
      <c r="AZ94" s="7"/>
      <c r="BA94" s="7"/>
      <c r="BB94" s="7"/>
      <c r="BC94"/>
      <c r="BD94"/>
      <c r="BE94" s="119"/>
      <c r="BF94" s="7"/>
      <c r="BG94" s="110"/>
      <c r="BH94" s="18"/>
      <c r="BI94" s="18"/>
      <c r="BJ94" s="18"/>
      <c r="BK94" s="18"/>
      <c r="BL94" s="18"/>
      <c r="BM94" s="18"/>
      <c r="BQ94" s="7"/>
      <c r="BR94" s="7"/>
      <c r="BS94" s="7"/>
      <c r="BT94" s="7"/>
      <c r="BU94" s="7"/>
    </row>
    <row r="95" spans="8:73" ht="14.25" customHeight="1" x14ac:dyDescent="0.25">
      <c r="H95" s="62" t="s">
        <v>57</v>
      </c>
      <c r="I95">
        <v>385</v>
      </c>
      <c r="J95" s="63">
        <v>0.9476</v>
      </c>
      <c r="K95" s="69">
        <f t="shared" si="4"/>
        <v>0</v>
      </c>
      <c r="L95" s="70">
        <f t="shared" si="5"/>
        <v>0</v>
      </c>
      <c r="M95" s="64" t="e">
        <f>($I95*Izcenojumu_veidlapa!AD35+Izcenojumu_veidlapa!$AJ35*Kalkulators!$X$14)/Kalkulators!$X$14</f>
        <v>#DIV/0!</v>
      </c>
      <c r="N95" s="72" t="e">
        <f>($I95*Izcenojumu_veidlapa!AE35+Izcenojumu_veidlapa!$AJ35*Kalkulators!$X$14)/Kalkulators!$X$14</f>
        <v>#DIV/0!</v>
      </c>
      <c r="O95" s="72" t="e">
        <f>($I95*Izcenojumu_veidlapa!AF35+Izcenojumu_veidlapa!$AJ35*Kalkulators!$X$14)/Kalkulators!$X$14</f>
        <v>#DIV/0!</v>
      </c>
      <c r="P95" s="72" t="e">
        <f>($I95*Izcenojumu_veidlapa!AG35+Izcenojumu_veidlapa!$AJ35*Kalkulators!$X$14)/Kalkulators!$X$14</f>
        <v>#DIV/0!</v>
      </c>
      <c r="Q95" s="72" t="e">
        <f>($I95*Izcenojumu_veidlapa!AH35+Izcenojumu_veidlapa!$AJ35*Kalkulators!$X$14)/Kalkulators!$X$14</f>
        <v>#DIV/0!</v>
      </c>
      <c r="R95" s="146"/>
      <c r="S95" s="72">
        <f>$I95*Izcenojumu_veidlapa!AD35+Izcenojumu_veidlapa!$AJ35*Kalkulators!$X$14</f>
        <v>0</v>
      </c>
      <c r="T95" s="72">
        <f>$I95*Izcenojumu_veidlapa!AE35+Izcenojumu_veidlapa!$AJ35*Kalkulators!$X$14</f>
        <v>0</v>
      </c>
      <c r="U95" s="72">
        <f>$I95*Izcenojumu_veidlapa!AF35+Izcenojumu_veidlapa!$AJ35*Kalkulators!$X$14</f>
        <v>0</v>
      </c>
      <c r="V95" s="72">
        <f>$I95*Izcenojumu_veidlapa!AG35+Izcenojumu_veidlapa!$AJ35*Kalkulators!$X$14</f>
        <v>0</v>
      </c>
      <c r="W95" s="72">
        <f>$I95*Izcenojumu_veidlapa!AH35+Izcenojumu_veidlapa!$AJ35*Kalkulators!$X$14</f>
        <v>0</v>
      </c>
      <c r="X95" s="61"/>
      <c r="Y95" s="119"/>
      <c r="Z95"/>
      <c r="AA95" s="63"/>
      <c r="AB95" s="136"/>
      <c r="AC95" s="136"/>
      <c r="AD95"/>
      <c r="AE95"/>
      <c r="AF95"/>
      <c r="AG95"/>
      <c r="AH95"/>
      <c r="AI95" s="7"/>
      <c r="AJ95" s="122"/>
      <c r="AK95" s="61"/>
      <c r="AL95" s="61"/>
      <c r="AM95" s="61"/>
      <c r="AN95" s="61"/>
      <c r="AO95" s="18"/>
      <c r="AP95" s="18"/>
      <c r="AQ95" s="7"/>
      <c r="AR95" s="7"/>
      <c r="AS95" s="7"/>
      <c r="AT95" s="7"/>
      <c r="AU95" s="7"/>
      <c r="AV95" s="7"/>
      <c r="AW95" s="7"/>
      <c r="AX95" s="7"/>
      <c r="AY95" s="7"/>
      <c r="AZ95" s="7"/>
      <c r="BA95" s="7"/>
      <c r="BB95" s="7"/>
      <c r="BC95"/>
      <c r="BD95"/>
      <c r="BE95" s="119"/>
      <c r="BF95" s="7"/>
      <c r="BG95" s="110"/>
      <c r="BH95" s="18"/>
      <c r="BI95" s="18"/>
      <c r="BJ95" s="18"/>
      <c r="BK95" s="18"/>
      <c r="BL95" s="18"/>
      <c r="BM95" s="18"/>
      <c r="BQ95" s="7"/>
      <c r="BR95" s="7"/>
      <c r="BS95" s="7"/>
      <c r="BT95" s="7"/>
      <c r="BU95" s="7"/>
    </row>
    <row r="96" spans="8:73" ht="14.25" customHeight="1" x14ac:dyDescent="0.25">
      <c r="H96" s="62" t="s">
        <v>59</v>
      </c>
      <c r="I96">
        <v>390</v>
      </c>
      <c r="J96" s="63">
        <v>0.94669999999999999</v>
      </c>
      <c r="K96" s="69">
        <f t="shared" si="4"/>
        <v>0</v>
      </c>
      <c r="L96" s="70">
        <f t="shared" si="5"/>
        <v>0</v>
      </c>
      <c r="M96" s="64" t="e">
        <f>($I96*Izcenojumu_veidlapa!AD36+Izcenojumu_veidlapa!$AJ36*Kalkulators!$X$14)/Kalkulators!$X$14</f>
        <v>#DIV/0!</v>
      </c>
      <c r="N96" s="72" t="e">
        <f>($I96*Izcenojumu_veidlapa!AE36+Izcenojumu_veidlapa!$AJ36*Kalkulators!$X$14)/Kalkulators!$X$14</f>
        <v>#DIV/0!</v>
      </c>
      <c r="O96" s="72" t="e">
        <f>($I96*Izcenojumu_veidlapa!AF36+Izcenojumu_veidlapa!$AJ36*Kalkulators!$X$14)/Kalkulators!$X$14</f>
        <v>#DIV/0!</v>
      </c>
      <c r="P96" s="72" t="e">
        <f>($I96*Izcenojumu_veidlapa!AG36+Izcenojumu_veidlapa!$AJ36*Kalkulators!$X$14)/Kalkulators!$X$14</f>
        <v>#DIV/0!</v>
      </c>
      <c r="Q96" s="72" t="e">
        <f>($I96*Izcenojumu_veidlapa!AH36+Izcenojumu_veidlapa!$AJ36*Kalkulators!$X$14)/Kalkulators!$X$14</f>
        <v>#DIV/0!</v>
      </c>
      <c r="R96" s="146"/>
      <c r="S96" s="72">
        <f>$I96*Izcenojumu_veidlapa!AD36+Izcenojumu_veidlapa!$AJ36*Kalkulators!$X$14</f>
        <v>0</v>
      </c>
      <c r="T96" s="72">
        <f>$I96*Izcenojumu_veidlapa!AE36+Izcenojumu_veidlapa!$AJ36*Kalkulators!$X$14</f>
        <v>0</v>
      </c>
      <c r="U96" s="72">
        <f>$I96*Izcenojumu_veidlapa!AF36+Izcenojumu_veidlapa!$AJ36*Kalkulators!$X$14</f>
        <v>0</v>
      </c>
      <c r="V96" s="72">
        <f>$I96*Izcenojumu_veidlapa!AG36+Izcenojumu_veidlapa!$AJ36*Kalkulators!$X$14</f>
        <v>0</v>
      </c>
      <c r="W96" s="72">
        <f>$I96*Izcenojumu_veidlapa!AH36+Izcenojumu_veidlapa!$AJ36*Kalkulators!$X$14</f>
        <v>0</v>
      </c>
      <c r="X96" s="61"/>
      <c r="Y96" s="119"/>
      <c r="Z96"/>
      <c r="AA96" s="63"/>
      <c r="AB96" s="136"/>
      <c r="AC96" s="136"/>
      <c r="AD96"/>
      <c r="AE96"/>
      <c r="AF96"/>
      <c r="AG96"/>
      <c r="AH96"/>
      <c r="AI96" s="7"/>
      <c r="AJ96" s="122"/>
      <c r="AK96" s="61"/>
      <c r="AL96" s="61"/>
      <c r="AM96" s="61"/>
      <c r="AN96" s="61"/>
      <c r="AO96" s="18"/>
      <c r="AP96" s="18"/>
      <c r="AQ96" s="7"/>
      <c r="AR96" s="7"/>
      <c r="AS96" s="7"/>
      <c r="AT96" s="7"/>
      <c r="AU96" s="7"/>
      <c r="AV96" s="7"/>
      <c r="AW96" s="7"/>
      <c r="AX96" s="7"/>
      <c r="AY96" s="7"/>
      <c r="AZ96" s="7"/>
      <c r="BA96" s="7"/>
      <c r="BB96" s="7"/>
      <c r="BC96"/>
      <c r="BD96"/>
      <c r="BE96" s="119"/>
      <c r="BF96" s="7"/>
      <c r="BG96" s="110"/>
      <c r="BH96" s="18"/>
      <c r="BI96" s="18"/>
      <c r="BJ96" s="18"/>
      <c r="BK96" s="18"/>
      <c r="BL96" s="18"/>
      <c r="BM96" s="18"/>
      <c r="BQ96" s="7"/>
      <c r="BR96" s="7"/>
      <c r="BS96" s="7"/>
      <c r="BT96" s="7"/>
      <c r="BU96" s="7"/>
    </row>
    <row r="97" spans="8:73" ht="14.25" customHeight="1" x14ac:dyDescent="0.25">
      <c r="H97" s="62" t="s">
        <v>61</v>
      </c>
      <c r="I97">
        <v>395</v>
      </c>
      <c r="J97" s="63">
        <v>0.94589999999999996</v>
      </c>
      <c r="K97" s="69">
        <f t="shared" si="4"/>
        <v>0</v>
      </c>
      <c r="L97" s="70">
        <f t="shared" si="5"/>
        <v>0</v>
      </c>
      <c r="M97" s="64" t="e">
        <f>($I97*Izcenojumu_veidlapa!AD37+Izcenojumu_veidlapa!$AJ37*Kalkulators!$X$14)/Kalkulators!$X$14</f>
        <v>#DIV/0!</v>
      </c>
      <c r="N97" s="72" t="e">
        <f>($I97*Izcenojumu_veidlapa!AE37+Izcenojumu_veidlapa!$AJ37*Kalkulators!$X$14)/Kalkulators!$X$14</f>
        <v>#DIV/0!</v>
      </c>
      <c r="O97" s="72" t="e">
        <f>($I97*Izcenojumu_veidlapa!AF37+Izcenojumu_veidlapa!$AJ37*Kalkulators!$X$14)/Kalkulators!$X$14</f>
        <v>#DIV/0!</v>
      </c>
      <c r="P97" s="72" t="e">
        <f>($I97*Izcenojumu_veidlapa!AG37+Izcenojumu_veidlapa!$AJ37*Kalkulators!$X$14)/Kalkulators!$X$14</f>
        <v>#DIV/0!</v>
      </c>
      <c r="Q97" s="72" t="e">
        <f>($I97*Izcenojumu_veidlapa!AH37+Izcenojumu_veidlapa!$AJ37*Kalkulators!$X$14)/Kalkulators!$X$14</f>
        <v>#DIV/0!</v>
      </c>
      <c r="R97" s="146"/>
      <c r="S97" s="72">
        <f>$I97*Izcenojumu_veidlapa!AD37+Izcenojumu_veidlapa!$AJ37*Kalkulators!$X$14</f>
        <v>0</v>
      </c>
      <c r="T97" s="72">
        <f>$I97*Izcenojumu_veidlapa!AE37+Izcenojumu_veidlapa!$AJ37*Kalkulators!$X$14</f>
        <v>0</v>
      </c>
      <c r="U97" s="72">
        <f>$I97*Izcenojumu_veidlapa!AF37+Izcenojumu_veidlapa!$AJ37*Kalkulators!$X$14</f>
        <v>0</v>
      </c>
      <c r="V97" s="72">
        <f>$I97*Izcenojumu_veidlapa!AG37+Izcenojumu_veidlapa!$AJ37*Kalkulators!$X$14</f>
        <v>0</v>
      </c>
      <c r="W97" s="72">
        <f>$I97*Izcenojumu_veidlapa!AH37+Izcenojumu_veidlapa!$AJ37*Kalkulators!$X$14</f>
        <v>0</v>
      </c>
      <c r="X97" s="61"/>
      <c r="Y97" s="119"/>
      <c r="Z97"/>
      <c r="AA97" s="63"/>
      <c r="AB97" s="136"/>
      <c r="AC97" s="136"/>
      <c r="AD97"/>
      <c r="AE97"/>
      <c r="AF97"/>
      <c r="AG97"/>
      <c r="AH97"/>
      <c r="AI97" s="7"/>
      <c r="AJ97" s="122"/>
      <c r="AK97" s="61"/>
      <c r="AL97" s="61"/>
      <c r="AM97" s="61"/>
      <c r="AN97" s="61"/>
      <c r="AO97" s="18"/>
      <c r="AP97" s="18"/>
      <c r="AQ97" s="7"/>
      <c r="AR97" s="7"/>
      <c r="AS97" s="7"/>
      <c r="AT97" s="7"/>
      <c r="AU97" s="7"/>
      <c r="AV97" s="7"/>
      <c r="AW97" s="7"/>
      <c r="AX97" s="7"/>
      <c r="AY97" s="7"/>
      <c r="AZ97" s="7"/>
      <c r="BA97" s="7"/>
      <c r="BB97" s="7"/>
      <c r="BC97"/>
      <c r="BD97"/>
      <c r="BE97" s="119"/>
      <c r="BF97" s="7"/>
      <c r="BG97" s="110"/>
      <c r="BH97" s="18"/>
      <c r="BI97" s="18"/>
      <c r="BJ97" s="18"/>
      <c r="BK97" s="18"/>
      <c r="BL97" s="18"/>
      <c r="BM97" s="18"/>
      <c r="BQ97" s="7"/>
      <c r="BR97" s="7"/>
      <c r="BS97" s="7"/>
      <c r="BT97" s="7"/>
      <c r="BU97" s="7"/>
    </row>
    <row r="98" spans="8:73" ht="14.25" customHeight="1" x14ac:dyDescent="0.25">
      <c r="H98" s="62" t="s">
        <v>63</v>
      </c>
      <c r="I98">
        <v>400</v>
      </c>
      <c r="J98" s="63">
        <v>0.94499999999999995</v>
      </c>
      <c r="K98" s="69">
        <f t="shared" si="4"/>
        <v>0</v>
      </c>
      <c r="L98" s="70">
        <f t="shared" si="5"/>
        <v>0</v>
      </c>
      <c r="M98" s="64" t="e">
        <f>($I98*Izcenojumu_veidlapa!AD38+Izcenojumu_veidlapa!$AJ38*Kalkulators!$X$14)/Kalkulators!$X$14</f>
        <v>#DIV/0!</v>
      </c>
      <c r="N98" s="72" t="e">
        <f>($I98*Izcenojumu_veidlapa!AE38+Izcenojumu_veidlapa!$AJ38*Kalkulators!$X$14)/Kalkulators!$X$14</f>
        <v>#DIV/0!</v>
      </c>
      <c r="O98" s="72" t="e">
        <f>($I98*Izcenojumu_veidlapa!AF38+Izcenojumu_veidlapa!$AJ38*Kalkulators!$X$14)/Kalkulators!$X$14</f>
        <v>#DIV/0!</v>
      </c>
      <c r="P98" s="72" t="e">
        <f>($I98*Izcenojumu_veidlapa!AG38+Izcenojumu_veidlapa!$AJ38*Kalkulators!$X$14)/Kalkulators!$X$14</f>
        <v>#DIV/0!</v>
      </c>
      <c r="Q98" s="72" t="e">
        <f>($I98*Izcenojumu_veidlapa!AH38+Izcenojumu_veidlapa!$AJ38*Kalkulators!$X$14)/Kalkulators!$X$14</f>
        <v>#DIV/0!</v>
      </c>
      <c r="R98" s="146"/>
      <c r="S98" s="72">
        <f>$I98*Izcenojumu_veidlapa!AD38+Izcenojumu_veidlapa!$AJ38*Kalkulators!$X$14</f>
        <v>0</v>
      </c>
      <c r="T98" s="72">
        <f>$I98*Izcenojumu_veidlapa!AE38+Izcenojumu_veidlapa!$AJ38*Kalkulators!$X$14</f>
        <v>0</v>
      </c>
      <c r="U98" s="72">
        <f>$I98*Izcenojumu_veidlapa!AF38+Izcenojumu_veidlapa!$AJ38*Kalkulators!$X$14</f>
        <v>0</v>
      </c>
      <c r="V98" s="72">
        <f>$I98*Izcenojumu_veidlapa!AG38+Izcenojumu_veidlapa!$AJ38*Kalkulators!$X$14</f>
        <v>0</v>
      </c>
      <c r="W98" s="72">
        <f>$I98*Izcenojumu_veidlapa!AH38+Izcenojumu_veidlapa!$AJ38*Kalkulators!$X$14</f>
        <v>0</v>
      </c>
      <c r="X98" s="61"/>
      <c r="Y98" s="119"/>
      <c r="Z98"/>
      <c r="AA98" s="63"/>
      <c r="AB98" s="136"/>
      <c r="AC98" s="136"/>
      <c r="AD98"/>
      <c r="AE98"/>
      <c r="AF98"/>
      <c r="AG98"/>
      <c r="AH98"/>
      <c r="AI98" s="7"/>
      <c r="AJ98" s="122"/>
      <c r="AK98" s="61"/>
      <c r="AL98" s="61"/>
      <c r="AM98" s="61"/>
      <c r="AN98" s="61"/>
      <c r="AO98" s="18"/>
      <c r="AP98" s="18"/>
      <c r="AQ98" s="7"/>
      <c r="AR98" s="7"/>
      <c r="AS98" s="7"/>
      <c r="AT98" s="7"/>
      <c r="AU98" s="7"/>
      <c r="AV98" s="7"/>
      <c r="AW98" s="7"/>
      <c r="AX98" s="7"/>
      <c r="AY98" s="7"/>
      <c r="AZ98" s="7"/>
      <c r="BA98" s="7"/>
      <c r="BB98" s="7"/>
      <c r="BC98"/>
      <c r="BD98"/>
      <c r="BE98" s="119"/>
      <c r="BF98" s="7"/>
      <c r="BG98" s="110"/>
      <c r="BH98" s="18"/>
      <c r="BI98" s="18"/>
      <c r="BJ98" s="18"/>
      <c r="BK98" s="18"/>
      <c r="BL98" s="18"/>
      <c r="BM98" s="18"/>
      <c r="BQ98" s="7"/>
      <c r="BR98" s="7"/>
      <c r="BS98" s="7"/>
      <c r="BT98" s="7"/>
      <c r="BU98" s="7"/>
    </row>
    <row r="99" spans="8:73" ht="14.25" customHeight="1" x14ac:dyDescent="0.25">
      <c r="H99" s="62" t="s">
        <v>65</v>
      </c>
      <c r="I99">
        <v>405</v>
      </c>
      <c r="J99" s="63">
        <v>0.94420000000000004</v>
      </c>
      <c r="K99" s="69">
        <f t="shared" si="4"/>
        <v>0</v>
      </c>
      <c r="L99" s="70">
        <f t="shared" si="5"/>
        <v>0</v>
      </c>
      <c r="M99" s="64" t="e">
        <f>($I99*Izcenojumu_veidlapa!AD39+Izcenojumu_veidlapa!$AJ39*Kalkulators!$X$14)/Kalkulators!$X$14</f>
        <v>#DIV/0!</v>
      </c>
      <c r="N99" s="72" t="e">
        <f>($I99*Izcenojumu_veidlapa!AE39+Izcenojumu_veidlapa!$AJ39*Kalkulators!$X$14)/Kalkulators!$X$14</f>
        <v>#DIV/0!</v>
      </c>
      <c r="O99" s="72" t="e">
        <f>($I99*Izcenojumu_veidlapa!AF39+Izcenojumu_veidlapa!$AJ39*Kalkulators!$X$14)/Kalkulators!$X$14</f>
        <v>#DIV/0!</v>
      </c>
      <c r="P99" s="72" t="e">
        <f>($I99*Izcenojumu_veidlapa!AG39+Izcenojumu_veidlapa!$AJ39*Kalkulators!$X$14)/Kalkulators!$X$14</f>
        <v>#DIV/0!</v>
      </c>
      <c r="Q99" s="72" t="e">
        <f>($I99*Izcenojumu_veidlapa!AH39+Izcenojumu_veidlapa!$AJ39*Kalkulators!$X$14)/Kalkulators!$X$14</f>
        <v>#DIV/0!</v>
      </c>
      <c r="R99" s="146"/>
      <c r="S99" s="72">
        <f>$I99*Izcenojumu_veidlapa!AD39+Izcenojumu_veidlapa!$AJ39*Kalkulators!$X$14</f>
        <v>0</v>
      </c>
      <c r="T99" s="72">
        <f>$I99*Izcenojumu_veidlapa!AE39+Izcenojumu_veidlapa!$AJ39*Kalkulators!$X$14</f>
        <v>0</v>
      </c>
      <c r="U99" s="72">
        <f>$I99*Izcenojumu_veidlapa!AF39+Izcenojumu_veidlapa!$AJ39*Kalkulators!$X$14</f>
        <v>0</v>
      </c>
      <c r="V99" s="72">
        <f>$I99*Izcenojumu_veidlapa!AG39+Izcenojumu_veidlapa!$AJ39*Kalkulators!$X$14</f>
        <v>0</v>
      </c>
      <c r="W99" s="72">
        <f>$I99*Izcenojumu_veidlapa!AH39+Izcenojumu_veidlapa!$AJ39*Kalkulators!$X$14</f>
        <v>0</v>
      </c>
      <c r="X99" s="61"/>
      <c r="Y99" s="119"/>
      <c r="Z99"/>
      <c r="AA99" s="63"/>
      <c r="AB99" s="136"/>
      <c r="AC99" s="136"/>
      <c r="AD99"/>
      <c r="AE99"/>
      <c r="AF99"/>
      <c r="AG99"/>
      <c r="AH99"/>
      <c r="AI99" s="7"/>
      <c r="AJ99" s="122"/>
      <c r="AK99" s="61"/>
      <c r="AL99" s="61"/>
      <c r="AM99" s="61"/>
      <c r="AN99" s="61"/>
      <c r="AO99" s="18"/>
      <c r="AP99" s="18"/>
      <c r="AQ99" s="7"/>
      <c r="AR99" s="7"/>
      <c r="AS99" s="7"/>
      <c r="AT99" s="7"/>
      <c r="AU99" s="7"/>
      <c r="AV99" s="7"/>
      <c r="AW99" s="7"/>
      <c r="AX99" s="7"/>
      <c r="AY99" s="7"/>
      <c r="AZ99" s="7"/>
      <c r="BA99" s="7"/>
      <c r="BB99" s="7"/>
      <c r="BC99"/>
      <c r="BD99"/>
      <c r="BE99" s="119"/>
      <c r="BF99" s="7"/>
      <c r="BG99" s="110"/>
      <c r="BH99" s="18"/>
      <c r="BI99" s="18"/>
      <c r="BJ99" s="18"/>
      <c r="BK99" s="18"/>
      <c r="BL99" s="18"/>
      <c r="BM99" s="18"/>
      <c r="BQ99" s="7"/>
      <c r="BR99" s="7"/>
      <c r="BS99" s="7"/>
      <c r="BT99" s="7"/>
      <c r="BU99" s="7"/>
    </row>
    <row r="100" spans="8:73" ht="14.25" customHeight="1" x14ac:dyDescent="0.25">
      <c r="H100" s="62" t="s">
        <v>67</v>
      </c>
      <c r="I100">
        <v>410</v>
      </c>
      <c r="J100" s="63">
        <v>0.94340000000000002</v>
      </c>
      <c r="K100" s="69">
        <f t="shared" si="4"/>
        <v>0</v>
      </c>
      <c r="L100" s="70">
        <f t="shared" si="5"/>
        <v>0</v>
      </c>
      <c r="M100" s="64" t="e">
        <f>($I100*Izcenojumu_veidlapa!AD40+Izcenojumu_veidlapa!$AJ40*Kalkulators!$X$14)/Kalkulators!$X$14</f>
        <v>#DIV/0!</v>
      </c>
      <c r="N100" s="72" t="e">
        <f>($I100*Izcenojumu_veidlapa!AE40+Izcenojumu_veidlapa!$AJ40*Kalkulators!$X$14)/Kalkulators!$X$14</f>
        <v>#DIV/0!</v>
      </c>
      <c r="O100" s="72" t="e">
        <f>($I100*Izcenojumu_veidlapa!AF40+Izcenojumu_veidlapa!$AJ40*Kalkulators!$X$14)/Kalkulators!$X$14</f>
        <v>#DIV/0!</v>
      </c>
      <c r="P100" s="72" t="e">
        <f>($I100*Izcenojumu_veidlapa!AG40+Izcenojumu_veidlapa!$AJ40*Kalkulators!$X$14)/Kalkulators!$X$14</f>
        <v>#DIV/0!</v>
      </c>
      <c r="Q100" s="72" t="e">
        <f>($I100*Izcenojumu_veidlapa!AH40+Izcenojumu_veidlapa!$AJ40*Kalkulators!$X$14)/Kalkulators!$X$14</f>
        <v>#DIV/0!</v>
      </c>
      <c r="R100" s="146"/>
      <c r="S100" s="72">
        <f>$I100*Izcenojumu_veidlapa!AD40+Izcenojumu_veidlapa!$AJ40*Kalkulators!$X$14</f>
        <v>0</v>
      </c>
      <c r="T100" s="72">
        <f>$I100*Izcenojumu_veidlapa!AE40+Izcenojumu_veidlapa!$AJ40*Kalkulators!$X$14</f>
        <v>0</v>
      </c>
      <c r="U100" s="72">
        <f>$I100*Izcenojumu_veidlapa!AF40+Izcenojumu_veidlapa!$AJ40*Kalkulators!$X$14</f>
        <v>0</v>
      </c>
      <c r="V100" s="72">
        <f>$I100*Izcenojumu_veidlapa!AG40+Izcenojumu_veidlapa!$AJ40*Kalkulators!$X$14</f>
        <v>0</v>
      </c>
      <c r="W100" s="72">
        <f>$I100*Izcenojumu_veidlapa!AH40+Izcenojumu_veidlapa!$AJ40*Kalkulators!$X$14</f>
        <v>0</v>
      </c>
      <c r="X100" s="61"/>
      <c r="Y100" s="119"/>
      <c r="Z100"/>
      <c r="AA100" s="63"/>
      <c r="AB100" s="136"/>
      <c r="AC100" s="136"/>
      <c r="AD100"/>
      <c r="AE100"/>
      <c r="AF100"/>
      <c r="AG100"/>
      <c r="AH100"/>
      <c r="AI100" s="7"/>
      <c r="AJ100" s="122"/>
      <c r="AK100" s="61"/>
      <c r="AL100" s="61"/>
      <c r="AM100" s="61"/>
      <c r="AN100" s="61"/>
      <c r="AO100" s="18"/>
      <c r="AP100" s="18"/>
      <c r="AQ100" s="7"/>
      <c r="AR100" s="7"/>
      <c r="AS100" s="7"/>
      <c r="AT100" s="7"/>
      <c r="AU100" s="7"/>
      <c r="AV100" s="7"/>
      <c r="AW100" s="7"/>
      <c r="AX100" s="7"/>
      <c r="AY100" s="7"/>
      <c r="AZ100" s="7"/>
      <c r="BA100" s="7"/>
      <c r="BB100" s="7"/>
      <c r="BC100"/>
      <c r="BD100"/>
      <c r="BE100" s="119"/>
      <c r="BF100" s="7"/>
      <c r="BG100" s="110"/>
      <c r="BH100" s="18"/>
      <c r="BI100" s="18"/>
      <c r="BJ100" s="18"/>
      <c r="BK100" s="18"/>
      <c r="BL100" s="18"/>
      <c r="BM100" s="18"/>
      <c r="BQ100" s="7"/>
      <c r="BR100" s="7"/>
      <c r="BS100" s="7"/>
      <c r="BT100" s="7"/>
      <c r="BU100" s="7"/>
    </row>
    <row r="101" spans="8:73" ht="14.25" customHeight="1" x14ac:dyDescent="0.25">
      <c r="H101" s="62" t="s">
        <v>69</v>
      </c>
      <c r="I101">
        <v>415</v>
      </c>
      <c r="J101" s="63">
        <v>0.94259999999999999</v>
      </c>
      <c r="K101" s="69">
        <f t="shared" si="4"/>
        <v>0</v>
      </c>
      <c r="L101" s="70">
        <f t="shared" si="5"/>
        <v>0</v>
      </c>
      <c r="M101" s="64" t="e">
        <f>($I101*Izcenojumu_veidlapa!AD41+Izcenojumu_veidlapa!$AJ41*Kalkulators!$X$14)/Kalkulators!$X$14</f>
        <v>#DIV/0!</v>
      </c>
      <c r="N101" s="72" t="e">
        <f>($I101*Izcenojumu_veidlapa!AE41+Izcenojumu_veidlapa!$AJ41*Kalkulators!$X$14)/Kalkulators!$X$14</f>
        <v>#DIV/0!</v>
      </c>
      <c r="O101" s="72" t="e">
        <f>($I101*Izcenojumu_veidlapa!AF41+Izcenojumu_veidlapa!$AJ41*Kalkulators!$X$14)/Kalkulators!$X$14</f>
        <v>#DIV/0!</v>
      </c>
      <c r="P101" s="72" t="e">
        <f>($I101*Izcenojumu_veidlapa!AG41+Izcenojumu_veidlapa!$AJ41*Kalkulators!$X$14)/Kalkulators!$X$14</f>
        <v>#DIV/0!</v>
      </c>
      <c r="Q101" s="72" t="e">
        <f>($I101*Izcenojumu_veidlapa!AH41+Izcenojumu_veidlapa!$AJ41*Kalkulators!$X$14)/Kalkulators!$X$14</f>
        <v>#DIV/0!</v>
      </c>
      <c r="R101" s="146"/>
      <c r="S101" s="72">
        <f>$I101*Izcenojumu_veidlapa!AD41+Izcenojumu_veidlapa!$AJ41*Kalkulators!$X$14</f>
        <v>0</v>
      </c>
      <c r="T101" s="72">
        <f>$I101*Izcenojumu_veidlapa!AE41+Izcenojumu_veidlapa!$AJ41*Kalkulators!$X$14</f>
        <v>0</v>
      </c>
      <c r="U101" s="72">
        <f>$I101*Izcenojumu_veidlapa!AF41+Izcenojumu_veidlapa!$AJ41*Kalkulators!$X$14</f>
        <v>0</v>
      </c>
      <c r="V101" s="72">
        <f>$I101*Izcenojumu_veidlapa!AG41+Izcenojumu_veidlapa!$AJ41*Kalkulators!$X$14</f>
        <v>0</v>
      </c>
      <c r="W101" s="72">
        <f>$I101*Izcenojumu_veidlapa!AH41+Izcenojumu_veidlapa!$AJ41*Kalkulators!$X$14</f>
        <v>0</v>
      </c>
      <c r="X101" s="61"/>
      <c r="Y101" s="119"/>
      <c r="Z101"/>
      <c r="AA101" s="63"/>
      <c r="AB101" s="136"/>
      <c r="AC101" s="136"/>
      <c r="AD101"/>
      <c r="AE101"/>
      <c r="AF101"/>
      <c r="AG101"/>
      <c r="AH101"/>
      <c r="AI101" s="7"/>
      <c r="AJ101" s="122"/>
      <c r="AK101" s="61"/>
      <c r="AL101" s="61"/>
      <c r="AM101" s="61"/>
      <c r="AN101" s="61"/>
      <c r="AO101" s="18"/>
      <c r="AP101" s="18"/>
      <c r="AQ101" s="7"/>
      <c r="AR101" s="7"/>
      <c r="AS101" s="7"/>
      <c r="AT101" s="7"/>
      <c r="AU101" s="7"/>
      <c r="AV101" s="7"/>
      <c r="AW101" s="7"/>
      <c r="AX101" s="7"/>
      <c r="AY101" s="7"/>
      <c r="AZ101" s="7"/>
      <c r="BA101" s="7"/>
      <c r="BB101" s="7"/>
      <c r="BC101"/>
      <c r="BD101"/>
      <c r="BE101" s="119"/>
      <c r="BF101" s="7"/>
      <c r="BG101" s="110"/>
      <c r="BH101" s="18"/>
      <c r="BI101" s="18"/>
      <c r="BJ101" s="18"/>
      <c r="BK101" s="18"/>
      <c r="BL101" s="18"/>
      <c r="BM101" s="18"/>
      <c r="BQ101" s="7"/>
      <c r="BR101" s="7"/>
      <c r="BS101" s="7"/>
      <c r="BT101" s="7"/>
      <c r="BU101" s="7"/>
    </row>
    <row r="102" spans="8:73" ht="14.25" customHeight="1" x14ac:dyDescent="0.25">
      <c r="H102" s="62" t="s">
        <v>71</v>
      </c>
      <c r="I102">
        <v>420</v>
      </c>
      <c r="J102" s="63">
        <v>0.94179999999999997</v>
      </c>
      <c r="K102" s="69">
        <f t="shared" si="4"/>
        <v>0</v>
      </c>
      <c r="L102" s="70">
        <f t="shared" si="5"/>
        <v>0</v>
      </c>
      <c r="M102" s="64" t="e">
        <f>($I102*Izcenojumu_veidlapa!AD42+Izcenojumu_veidlapa!$AJ42*Kalkulators!$X$14)/Kalkulators!$X$14</f>
        <v>#DIV/0!</v>
      </c>
      <c r="N102" s="72" t="e">
        <f>($I102*Izcenojumu_veidlapa!AE42+Izcenojumu_veidlapa!$AJ42*Kalkulators!$X$14)/Kalkulators!$X$14</f>
        <v>#DIV/0!</v>
      </c>
      <c r="O102" s="72" t="e">
        <f>($I102*Izcenojumu_veidlapa!AF42+Izcenojumu_veidlapa!$AJ42*Kalkulators!$X$14)/Kalkulators!$X$14</f>
        <v>#DIV/0!</v>
      </c>
      <c r="P102" s="72" t="e">
        <f>($I102*Izcenojumu_veidlapa!AG42+Izcenojumu_veidlapa!$AJ42*Kalkulators!$X$14)/Kalkulators!$X$14</f>
        <v>#DIV/0!</v>
      </c>
      <c r="Q102" s="72" t="e">
        <f>($I102*Izcenojumu_veidlapa!AH42+Izcenojumu_veidlapa!$AJ42*Kalkulators!$X$14)/Kalkulators!$X$14</f>
        <v>#DIV/0!</v>
      </c>
      <c r="R102" s="146"/>
      <c r="S102" s="72">
        <f>$I102*Izcenojumu_veidlapa!AD42+Izcenojumu_veidlapa!$AJ42*Kalkulators!$X$14</f>
        <v>0</v>
      </c>
      <c r="T102" s="72">
        <f>$I102*Izcenojumu_veidlapa!AE42+Izcenojumu_veidlapa!$AJ42*Kalkulators!$X$14</f>
        <v>0</v>
      </c>
      <c r="U102" s="72">
        <f>$I102*Izcenojumu_veidlapa!AF42+Izcenojumu_veidlapa!$AJ42*Kalkulators!$X$14</f>
        <v>0</v>
      </c>
      <c r="V102" s="72">
        <f>$I102*Izcenojumu_veidlapa!AG42+Izcenojumu_veidlapa!$AJ42*Kalkulators!$X$14</f>
        <v>0</v>
      </c>
      <c r="W102" s="72">
        <f>$I102*Izcenojumu_veidlapa!AH42+Izcenojumu_veidlapa!$AJ42*Kalkulators!$X$14</f>
        <v>0</v>
      </c>
      <c r="X102" s="61"/>
      <c r="Y102" s="119"/>
      <c r="Z102"/>
      <c r="AA102" s="63"/>
      <c r="AB102" s="136"/>
      <c r="AC102" s="136"/>
      <c r="AD102"/>
      <c r="AE102"/>
      <c r="AF102"/>
      <c r="AG102"/>
      <c r="AH102"/>
      <c r="AI102" s="7"/>
      <c r="AJ102" s="122"/>
      <c r="AK102" s="61"/>
      <c r="AL102" s="61"/>
      <c r="AM102" s="61"/>
      <c r="AN102" s="61"/>
      <c r="AO102" s="18"/>
      <c r="AP102" s="18"/>
      <c r="AQ102" s="7"/>
      <c r="AR102" s="7"/>
      <c r="AS102" s="7"/>
      <c r="AT102" s="7"/>
      <c r="AU102" s="7"/>
      <c r="AV102" s="7"/>
      <c r="AW102" s="7"/>
      <c r="AX102" s="7"/>
      <c r="AY102" s="7"/>
      <c r="AZ102" s="7"/>
      <c r="BA102" s="7"/>
      <c r="BB102" s="7"/>
      <c r="BC102"/>
      <c r="BD102"/>
      <c r="BE102" s="119"/>
      <c r="BF102" s="7"/>
      <c r="BG102" s="110"/>
      <c r="BH102" s="18"/>
      <c r="BI102" s="18"/>
      <c r="BJ102" s="18"/>
      <c r="BK102" s="18"/>
      <c r="BL102" s="18"/>
      <c r="BM102" s="18"/>
      <c r="BQ102" s="7"/>
      <c r="BR102" s="7"/>
      <c r="BS102" s="7"/>
      <c r="BT102" s="7"/>
      <c r="BU102" s="7"/>
    </row>
    <row r="103" spans="8:73" ht="14.25" customHeight="1" x14ac:dyDescent="0.25">
      <c r="H103" s="62" t="s">
        <v>73</v>
      </c>
      <c r="I103">
        <v>425</v>
      </c>
      <c r="J103" s="63">
        <v>0.94099999999999995</v>
      </c>
      <c r="K103" s="69">
        <f t="shared" si="4"/>
        <v>0</v>
      </c>
      <c r="L103" s="70">
        <f t="shared" si="5"/>
        <v>0</v>
      </c>
      <c r="M103" s="64" t="e">
        <f>($I103*Izcenojumu_veidlapa!AD43+Izcenojumu_veidlapa!$AJ43*Kalkulators!$X$14)/Kalkulators!$X$14</f>
        <v>#DIV/0!</v>
      </c>
      <c r="N103" s="72" t="e">
        <f>($I103*Izcenojumu_veidlapa!AE43+Izcenojumu_veidlapa!$AJ43*Kalkulators!$X$14)/Kalkulators!$X$14</f>
        <v>#DIV/0!</v>
      </c>
      <c r="O103" s="72" t="e">
        <f>($I103*Izcenojumu_veidlapa!AF43+Izcenojumu_veidlapa!$AJ43*Kalkulators!$X$14)/Kalkulators!$X$14</f>
        <v>#DIV/0!</v>
      </c>
      <c r="P103" s="72" t="e">
        <f>($I103*Izcenojumu_veidlapa!AG43+Izcenojumu_veidlapa!$AJ43*Kalkulators!$X$14)/Kalkulators!$X$14</f>
        <v>#DIV/0!</v>
      </c>
      <c r="Q103" s="72" t="e">
        <f>($I103*Izcenojumu_veidlapa!AH43+Izcenojumu_veidlapa!$AJ43*Kalkulators!$X$14)/Kalkulators!$X$14</f>
        <v>#DIV/0!</v>
      </c>
      <c r="R103" s="146"/>
      <c r="S103" s="72">
        <f>$I103*Izcenojumu_veidlapa!AD43+Izcenojumu_veidlapa!$AJ43*Kalkulators!$X$14</f>
        <v>0</v>
      </c>
      <c r="T103" s="72">
        <f>$I103*Izcenojumu_veidlapa!AE43+Izcenojumu_veidlapa!$AJ43*Kalkulators!$X$14</f>
        <v>0</v>
      </c>
      <c r="U103" s="72">
        <f>$I103*Izcenojumu_veidlapa!AF43+Izcenojumu_veidlapa!$AJ43*Kalkulators!$X$14</f>
        <v>0</v>
      </c>
      <c r="V103" s="72">
        <f>$I103*Izcenojumu_veidlapa!AG43+Izcenojumu_veidlapa!$AJ43*Kalkulators!$X$14</f>
        <v>0</v>
      </c>
      <c r="W103" s="72">
        <f>$I103*Izcenojumu_veidlapa!AH43+Izcenojumu_veidlapa!$AJ43*Kalkulators!$X$14</f>
        <v>0</v>
      </c>
      <c r="X103" s="61"/>
      <c r="Y103" s="119"/>
      <c r="Z103"/>
      <c r="AA103" s="63"/>
      <c r="AB103" s="136"/>
      <c r="AC103" s="136"/>
      <c r="AD103"/>
      <c r="AE103"/>
      <c r="AF103"/>
      <c r="AG103"/>
      <c r="AH103"/>
      <c r="AI103" s="7"/>
      <c r="AJ103" s="122"/>
      <c r="AK103" s="61"/>
      <c r="AL103" s="61"/>
      <c r="AM103" s="61"/>
      <c r="AN103" s="61"/>
      <c r="AO103" s="18"/>
      <c r="AP103" s="18"/>
      <c r="AQ103" s="7"/>
      <c r="AR103" s="7"/>
      <c r="AS103" s="7"/>
      <c r="AT103" s="7"/>
      <c r="AU103" s="7"/>
      <c r="AV103" s="7"/>
      <c r="AW103" s="7"/>
      <c r="AX103" s="7"/>
      <c r="AY103" s="7"/>
      <c r="AZ103" s="7"/>
      <c r="BA103" s="7"/>
      <c r="BB103" s="7"/>
      <c r="BC103"/>
      <c r="BD103"/>
      <c r="BE103" s="119"/>
      <c r="BF103" s="7"/>
      <c r="BG103" s="110"/>
      <c r="BH103" s="18"/>
      <c r="BI103" s="18"/>
      <c r="BJ103" s="18"/>
      <c r="BK103" s="18"/>
      <c r="BL103" s="18"/>
      <c r="BM103" s="18"/>
      <c r="BQ103" s="7"/>
      <c r="BR103" s="7"/>
      <c r="BS103" s="7"/>
      <c r="BT103" s="7"/>
      <c r="BU103" s="7"/>
    </row>
    <row r="104" spans="8:73" ht="14.25" customHeight="1" x14ac:dyDescent="0.25">
      <c r="H104" s="62" t="s">
        <v>75</v>
      </c>
      <c r="I104">
        <v>430</v>
      </c>
      <c r="J104" s="63">
        <v>0.94030000000000002</v>
      </c>
      <c r="K104" s="69">
        <f t="shared" si="4"/>
        <v>0</v>
      </c>
      <c r="L104" s="70">
        <f t="shared" si="5"/>
        <v>0</v>
      </c>
      <c r="M104" s="64" t="e">
        <f>($I104*Izcenojumu_veidlapa!AD44+Izcenojumu_veidlapa!$AJ44*Kalkulators!$X$14)/Kalkulators!$X$14</f>
        <v>#DIV/0!</v>
      </c>
      <c r="N104" s="72" t="e">
        <f>($I104*Izcenojumu_veidlapa!AE44+Izcenojumu_veidlapa!$AJ44*Kalkulators!$X$14)/Kalkulators!$X$14</f>
        <v>#DIV/0!</v>
      </c>
      <c r="O104" s="72" t="e">
        <f>($I104*Izcenojumu_veidlapa!AF44+Izcenojumu_veidlapa!$AJ44*Kalkulators!$X$14)/Kalkulators!$X$14</f>
        <v>#DIV/0!</v>
      </c>
      <c r="P104" s="72" t="e">
        <f>($I104*Izcenojumu_veidlapa!AG44+Izcenojumu_veidlapa!$AJ44*Kalkulators!$X$14)/Kalkulators!$X$14</f>
        <v>#DIV/0!</v>
      </c>
      <c r="Q104" s="72" t="e">
        <f>($I104*Izcenojumu_veidlapa!AH44+Izcenojumu_veidlapa!$AJ44*Kalkulators!$X$14)/Kalkulators!$X$14</f>
        <v>#DIV/0!</v>
      </c>
      <c r="R104" s="146"/>
      <c r="S104" s="72">
        <f>$I104*Izcenojumu_veidlapa!AD44+Izcenojumu_veidlapa!$AJ44*Kalkulators!$X$14</f>
        <v>0</v>
      </c>
      <c r="T104" s="72">
        <f>$I104*Izcenojumu_veidlapa!AE44+Izcenojumu_veidlapa!$AJ44*Kalkulators!$X$14</f>
        <v>0</v>
      </c>
      <c r="U104" s="72">
        <f>$I104*Izcenojumu_veidlapa!AF44+Izcenojumu_veidlapa!$AJ44*Kalkulators!$X$14</f>
        <v>0</v>
      </c>
      <c r="V104" s="72">
        <f>$I104*Izcenojumu_veidlapa!AG44+Izcenojumu_veidlapa!$AJ44*Kalkulators!$X$14</f>
        <v>0</v>
      </c>
      <c r="W104" s="72">
        <f>$I104*Izcenojumu_veidlapa!AH44+Izcenojumu_veidlapa!$AJ44*Kalkulators!$X$14</f>
        <v>0</v>
      </c>
      <c r="X104" s="61"/>
      <c r="Y104" s="119"/>
      <c r="Z104"/>
      <c r="AA104" s="63"/>
      <c r="AB104" s="136"/>
      <c r="AC104" s="136"/>
      <c r="AD104"/>
      <c r="AE104"/>
      <c r="AF104"/>
      <c r="AG104"/>
      <c r="AH104"/>
      <c r="AI104" s="7"/>
      <c r="AJ104" s="122"/>
      <c r="AK104" s="61"/>
      <c r="AL104" s="61"/>
      <c r="AM104" s="61"/>
      <c r="AN104" s="61"/>
      <c r="AO104" s="18"/>
      <c r="AP104" s="18"/>
      <c r="AQ104" s="7"/>
      <c r="AR104" s="7"/>
      <c r="AS104" s="7"/>
      <c r="AT104" s="7"/>
      <c r="AU104" s="7"/>
      <c r="AV104" s="7"/>
      <c r="AW104" s="7"/>
      <c r="AX104" s="7"/>
      <c r="AY104" s="7"/>
      <c r="AZ104" s="7"/>
      <c r="BA104" s="7"/>
      <c r="BB104" s="7"/>
      <c r="BC104"/>
      <c r="BD104"/>
      <c r="BE104" s="119"/>
      <c r="BF104" s="7"/>
      <c r="BG104" s="110"/>
      <c r="BH104" s="18"/>
      <c r="BI104" s="18"/>
      <c r="BJ104" s="18"/>
      <c r="BK104" s="18"/>
      <c r="BL104" s="18"/>
      <c r="BM104" s="18"/>
      <c r="BQ104" s="7"/>
      <c r="BR104" s="7"/>
      <c r="BS104" s="7"/>
      <c r="BT104" s="7"/>
      <c r="BU104" s="7"/>
    </row>
    <row r="105" spans="8:73" ht="14.25" customHeight="1" x14ac:dyDescent="0.25">
      <c r="H105" s="62" t="s">
        <v>77</v>
      </c>
      <c r="I105">
        <v>435</v>
      </c>
      <c r="J105" s="63">
        <v>0.93959999999999999</v>
      </c>
      <c r="K105" s="69">
        <f t="shared" si="4"/>
        <v>0</v>
      </c>
      <c r="L105" s="70">
        <f t="shared" si="5"/>
        <v>0</v>
      </c>
      <c r="M105" s="64" t="e">
        <f>($I105*Izcenojumu_veidlapa!AD45+Izcenojumu_veidlapa!$AJ45*Kalkulators!$X$14)/Kalkulators!$X$14</f>
        <v>#DIV/0!</v>
      </c>
      <c r="N105" s="72" t="e">
        <f>($I105*Izcenojumu_veidlapa!AE45+Izcenojumu_veidlapa!$AJ45*Kalkulators!$X$14)/Kalkulators!$X$14</f>
        <v>#DIV/0!</v>
      </c>
      <c r="O105" s="72" t="e">
        <f>($I105*Izcenojumu_veidlapa!AF45+Izcenojumu_veidlapa!$AJ45*Kalkulators!$X$14)/Kalkulators!$X$14</f>
        <v>#DIV/0!</v>
      </c>
      <c r="P105" s="72" t="e">
        <f>($I105*Izcenojumu_veidlapa!AG45+Izcenojumu_veidlapa!$AJ45*Kalkulators!$X$14)/Kalkulators!$X$14</f>
        <v>#DIV/0!</v>
      </c>
      <c r="Q105" s="72" t="e">
        <f>($I105*Izcenojumu_veidlapa!AH45+Izcenojumu_veidlapa!$AJ45*Kalkulators!$X$14)/Kalkulators!$X$14</f>
        <v>#DIV/0!</v>
      </c>
      <c r="R105" s="146"/>
      <c r="S105" s="72">
        <f>$I105*Izcenojumu_veidlapa!AD45+Izcenojumu_veidlapa!$AJ45*Kalkulators!$X$14</f>
        <v>0</v>
      </c>
      <c r="T105" s="72">
        <f>$I105*Izcenojumu_veidlapa!AE45+Izcenojumu_veidlapa!$AJ45*Kalkulators!$X$14</f>
        <v>0</v>
      </c>
      <c r="U105" s="72">
        <f>$I105*Izcenojumu_veidlapa!AF45+Izcenojumu_veidlapa!$AJ45*Kalkulators!$X$14</f>
        <v>0</v>
      </c>
      <c r="V105" s="72">
        <f>$I105*Izcenojumu_veidlapa!AG45+Izcenojumu_veidlapa!$AJ45*Kalkulators!$X$14</f>
        <v>0</v>
      </c>
      <c r="W105" s="72">
        <f>$I105*Izcenojumu_veidlapa!AH45+Izcenojumu_veidlapa!$AJ45*Kalkulators!$X$14</f>
        <v>0</v>
      </c>
      <c r="X105" s="61"/>
      <c r="Y105" s="119"/>
      <c r="Z105"/>
      <c r="AA105" s="63"/>
      <c r="AB105" s="136"/>
      <c r="AC105" s="136"/>
      <c r="AD105"/>
      <c r="AE105"/>
      <c r="AF105"/>
      <c r="AG105"/>
      <c r="AH105"/>
      <c r="AI105" s="7"/>
      <c r="AJ105" s="122"/>
      <c r="AK105" s="61"/>
      <c r="AL105" s="61"/>
      <c r="AM105" s="61"/>
      <c r="AN105" s="61"/>
      <c r="AO105" s="18"/>
      <c r="AP105" s="18"/>
      <c r="AQ105" s="7"/>
      <c r="AR105" s="7"/>
      <c r="AS105" s="7"/>
      <c r="AT105" s="7"/>
      <c r="AU105" s="7"/>
      <c r="AV105" s="7"/>
      <c r="AW105" s="7"/>
      <c r="AX105" s="7"/>
      <c r="AY105" s="7"/>
      <c r="AZ105" s="7"/>
      <c r="BA105" s="7"/>
      <c r="BB105" s="7"/>
      <c r="BC105"/>
      <c r="BD105"/>
      <c r="BE105" s="119"/>
      <c r="BF105" s="7"/>
      <c r="BG105" s="110"/>
      <c r="BH105" s="18"/>
      <c r="BI105" s="18"/>
      <c r="BJ105" s="18"/>
      <c r="BK105" s="18"/>
      <c r="BL105" s="18"/>
      <c r="BM105" s="18"/>
      <c r="BQ105" s="7"/>
      <c r="BR105" s="7"/>
      <c r="BS105" s="7"/>
      <c r="BT105" s="7"/>
      <c r="BU105" s="7"/>
    </row>
    <row r="106" spans="8:73" ht="14.25" customHeight="1" x14ac:dyDescent="0.25">
      <c r="H106" s="62" t="s">
        <v>79</v>
      </c>
      <c r="I106">
        <v>440</v>
      </c>
      <c r="J106" s="63">
        <v>0.93889999999999996</v>
      </c>
      <c r="K106" s="69">
        <f t="shared" si="4"/>
        <v>0</v>
      </c>
      <c r="L106" s="70">
        <f t="shared" si="5"/>
        <v>0</v>
      </c>
      <c r="M106" s="64" t="e">
        <f>($I106*Izcenojumu_veidlapa!AD46+Izcenojumu_veidlapa!$AJ46*Kalkulators!$X$14)/Kalkulators!$X$14</f>
        <v>#DIV/0!</v>
      </c>
      <c r="N106" s="72" t="e">
        <f>($I106*Izcenojumu_veidlapa!AE46+Izcenojumu_veidlapa!$AJ46*Kalkulators!$X$14)/Kalkulators!$X$14</f>
        <v>#DIV/0!</v>
      </c>
      <c r="O106" s="72" t="e">
        <f>($I106*Izcenojumu_veidlapa!AF46+Izcenojumu_veidlapa!$AJ46*Kalkulators!$X$14)/Kalkulators!$X$14</f>
        <v>#DIV/0!</v>
      </c>
      <c r="P106" s="72" t="e">
        <f>($I106*Izcenojumu_veidlapa!AG46+Izcenojumu_veidlapa!$AJ46*Kalkulators!$X$14)/Kalkulators!$X$14</f>
        <v>#DIV/0!</v>
      </c>
      <c r="Q106" s="72" t="e">
        <f>($I106*Izcenojumu_veidlapa!AH46+Izcenojumu_veidlapa!$AJ46*Kalkulators!$X$14)/Kalkulators!$X$14</f>
        <v>#DIV/0!</v>
      </c>
      <c r="R106" s="146"/>
      <c r="S106" s="72">
        <f>$I106*Izcenojumu_veidlapa!AD46+Izcenojumu_veidlapa!$AJ46*Kalkulators!$X$14</f>
        <v>0</v>
      </c>
      <c r="T106" s="72">
        <f>$I106*Izcenojumu_veidlapa!AE46+Izcenojumu_veidlapa!$AJ46*Kalkulators!$X$14</f>
        <v>0</v>
      </c>
      <c r="U106" s="72">
        <f>$I106*Izcenojumu_veidlapa!AF46+Izcenojumu_veidlapa!$AJ46*Kalkulators!$X$14</f>
        <v>0</v>
      </c>
      <c r="V106" s="72">
        <f>$I106*Izcenojumu_veidlapa!AG46+Izcenojumu_veidlapa!$AJ46*Kalkulators!$X$14</f>
        <v>0</v>
      </c>
      <c r="W106" s="72">
        <f>$I106*Izcenojumu_veidlapa!AH46+Izcenojumu_veidlapa!$AJ46*Kalkulators!$X$14</f>
        <v>0</v>
      </c>
      <c r="X106" s="61"/>
      <c r="Y106" s="119"/>
      <c r="Z106"/>
      <c r="AA106" s="63"/>
      <c r="AB106" s="136"/>
      <c r="AC106" s="136"/>
      <c r="AD106"/>
      <c r="AE106"/>
      <c r="AF106"/>
      <c r="AG106"/>
      <c r="AH106"/>
      <c r="AI106" s="7"/>
      <c r="AJ106" s="122"/>
      <c r="AK106" s="61"/>
      <c r="AL106" s="61"/>
      <c r="AM106" s="61"/>
      <c r="AN106" s="61"/>
      <c r="AO106" s="18"/>
      <c r="AP106" s="18"/>
      <c r="AQ106" s="7"/>
      <c r="AR106" s="7"/>
      <c r="AS106" s="7"/>
      <c r="AT106" s="7"/>
      <c r="AU106" s="7"/>
      <c r="AV106" s="7"/>
      <c r="AW106" s="7"/>
      <c r="AX106" s="7"/>
      <c r="AY106" s="7"/>
      <c r="AZ106" s="7"/>
      <c r="BA106" s="7"/>
      <c r="BB106" s="7"/>
      <c r="BC106"/>
      <c r="BD106"/>
      <c r="BE106" s="119"/>
      <c r="BF106" s="7"/>
      <c r="BG106" s="110"/>
      <c r="BH106" s="18"/>
      <c r="BI106" s="18"/>
      <c r="BJ106" s="18"/>
      <c r="BK106" s="18"/>
      <c r="BL106" s="18"/>
      <c r="BM106" s="18"/>
      <c r="BQ106" s="7"/>
      <c r="BR106" s="7"/>
      <c r="BS106" s="7"/>
      <c r="BT106" s="7"/>
      <c r="BU106" s="7"/>
    </row>
    <row r="107" spans="8:73" ht="14.25" customHeight="1" x14ac:dyDescent="0.25">
      <c r="H107" s="62" t="s">
        <v>81</v>
      </c>
      <c r="I107">
        <v>445</v>
      </c>
      <c r="J107" s="63">
        <v>0.93820000000000003</v>
      </c>
      <c r="K107" s="69">
        <f t="shared" si="4"/>
        <v>0</v>
      </c>
      <c r="L107" s="70">
        <f t="shared" si="5"/>
        <v>0</v>
      </c>
      <c r="M107" s="64" t="e">
        <f>($I107*Izcenojumu_veidlapa!AD47+Izcenojumu_veidlapa!$AJ47*Kalkulators!$X$14)/Kalkulators!$X$14</f>
        <v>#DIV/0!</v>
      </c>
      <c r="N107" s="72" t="e">
        <f>($I107*Izcenojumu_veidlapa!AE47+Izcenojumu_veidlapa!$AJ47*Kalkulators!$X$14)/Kalkulators!$X$14</f>
        <v>#DIV/0!</v>
      </c>
      <c r="O107" s="72" t="e">
        <f>($I107*Izcenojumu_veidlapa!AF47+Izcenojumu_veidlapa!$AJ47*Kalkulators!$X$14)/Kalkulators!$X$14</f>
        <v>#DIV/0!</v>
      </c>
      <c r="P107" s="72" t="e">
        <f>($I107*Izcenojumu_veidlapa!AG47+Izcenojumu_veidlapa!$AJ47*Kalkulators!$X$14)/Kalkulators!$X$14</f>
        <v>#DIV/0!</v>
      </c>
      <c r="Q107" s="72" t="e">
        <f>($I107*Izcenojumu_veidlapa!AH47+Izcenojumu_veidlapa!$AJ47*Kalkulators!$X$14)/Kalkulators!$X$14</f>
        <v>#DIV/0!</v>
      </c>
      <c r="R107" s="146"/>
      <c r="S107" s="72">
        <f>$I107*Izcenojumu_veidlapa!AD47+Izcenojumu_veidlapa!$AJ47*Kalkulators!$X$14</f>
        <v>0</v>
      </c>
      <c r="T107" s="72">
        <f>$I107*Izcenojumu_veidlapa!AE47+Izcenojumu_veidlapa!$AJ47*Kalkulators!$X$14</f>
        <v>0</v>
      </c>
      <c r="U107" s="72">
        <f>$I107*Izcenojumu_veidlapa!AF47+Izcenojumu_veidlapa!$AJ47*Kalkulators!$X$14</f>
        <v>0</v>
      </c>
      <c r="V107" s="72">
        <f>$I107*Izcenojumu_veidlapa!AG47+Izcenojumu_veidlapa!$AJ47*Kalkulators!$X$14</f>
        <v>0</v>
      </c>
      <c r="W107" s="72">
        <f>$I107*Izcenojumu_veidlapa!AH47+Izcenojumu_veidlapa!$AJ47*Kalkulators!$X$14</f>
        <v>0</v>
      </c>
      <c r="X107" s="61"/>
      <c r="Y107" s="119"/>
      <c r="Z107"/>
      <c r="AA107" s="63"/>
      <c r="AB107" s="136"/>
      <c r="AC107" s="136"/>
      <c r="AD107"/>
      <c r="AE107"/>
      <c r="AF107"/>
      <c r="AG107"/>
      <c r="AH107"/>
      <c r="AI107" s="7"/>
      <c r="AJ107" s="122"/>
      <c r="AK107" s="61"/>
      <c r="AL107" s="61"/>
      <c r="AM107" s="61"/>
      <c r="AN107" s="61"/>
      <c r="AO107" s="18"/>
      <c r="AP107" s="18"/>
      <c r="AQ107" s="7"/>
      <c r="AR107" s="7"/>
      <c r="AS107" s="7"/>
      <c r="AT107" s="7"/>
      <c r="AU107" s="7"/>
      <c r="AV107" s="7"/>
      <c r="AW107" s="7"/>
      <c r="AX107" s="7"/>
      <c r="AY107" s="7"/>
      <c r="AZ107" s="7"/>
      <c r="BA107" s="7"/>
      <c r="BB107" s="7"/>
      <c r="BC107"/>
      <c r="BD107"/>
      <c r="BE107" s="119"/>
      <c r="BF107" s="7"/>
      <c r="BG107" s="110"/>
      <c r="BH107" s="18"/>
      <c r="BI107" s="18"/>
      <c r="BJ107" s="18"/>
      <c r="BK107" s="18"/>
      <c r="BL107" s="18"/>
      <c r="BM107" s="18"/>
      <c r="BQ107" s="7"/>
      <c r="BR107" s="7"/>
      <c r="BS107" s="7"/>
      <c r="BT107" s="7"/>
      <c r="BU107" s="7"/>
    </row>
    <row r="108" spans="8:73" ht="14.25" customHeight="1" x14ac:dyDescent="0.25">
      <c r="H108" s="62" t="s">
        <v>83</v>
      </c>
      <c r="I108">
        <v>450</v>
      </c>
      <c r="J108" s="63">
        <v>0.9375</v>
      </c>
      <c r="K108" s="69">
        <f t="shared" si="4"/>
        <v>0</v>
      </c>
      <c r="L108" s="70">
        <f t="shared" si="5"/>
        <v>0</v>
      </c>
      <c r="M108" s="64" t="e">
        <f>($I108*Izcenojumu_veidlapa!AD48+Izcenojumu_veidlapa!$AJ48*Kalkulators!$X$14)/Kalkulators!$X$14</f>
        <v>#DIV/0!</v>
      </c>
      <c r="N108" s="72" t="e">
        <f>($I108*Izcenojumu_veidlapa!AE48+Izcenojumu_veidlapa!$AJ48*Kalkulators!$X$14)/Kalkulators!$X$14</f>
        <v>#DIV/0!</v>
      </c>
      <c r="O108" s="72" t="e">
        <f>($I108*Izcenojumu_veidlapa!AF48+Izcenojumu_veidlapa!$AJ48*Kalkulators!$X$14)/Kalkulators!$X$14</f>
        <v>#DIV/0!</v>
      </c>
      <c r="P108" s="72" t="e">
        <f>($I108*Izcenojumu_veidlapa!AG48+Izcenojumu_veidlapa!$AJ48*Kalkulators!$X$14)/Kalkulators!$X$14</f>
        <v>#DIV/0!</v>
      </c>
      <c r="Q108" s="72" t="e">
        <f>($I108*Izcenojumu_veidlapa!AH48+Izcenojumu_veidlapa!$AJ48*Kalkulators!$X$14)/Kalkulators!$X$14</f>
        <v>#DIV/0!</v>
      </c>
      <c r="R108" s="146"/>
      <c r="S108" s="72">
        <f>$I108*Izcenojumu_veidlapa!AD48+Izcenojumu_veidlapa!$AJ48*Kalkulators!$X$14</f>
        <v>0</v>
      </c>
      <c r="T108" s="72">
        <f>$I108*Izcenojumu_veidlapa!AE48+Izcenojumu_veidlapa!$AJ48*Kalkulators!$X$14</f>
        <v>0</v>
      </c>
      <c r="U108" s="72">
        <f>$I108*Izcenojumu_veidlapa!AF48+Izcenojumu_veidlapa!$AJ48*Kalkulators!$X$14</f>
        <v>0</v>
      </c>
      <c r="V108" s="72">
        <f>$I108*Izcenojumu_veidlapa!AG48+Izcenojumu_veidlapa!$AJ48*Kalkulators!$X$14</f>
        <v>0</v>
      </c>
      <c r="W108" s="72">
        <f>$I108*Izcenojumu_veidlapa!AH48+Izcenojumu_veidlapa!$AJ48*Kalkulators!$X$14</f>
        <v>0</v>
      </c>
      <c r="X108" s="61"/>
      <c r="Y108" s="119"/>
      <c r="Z108"/>
      <c r="AA108" s="63"/>
      <c r="AB108" s="136"/>
      <c r="AC108" s="136"/>
      <c r="AD108"/>
      <c r="AE108"/>
      <c r="AF108"/>
      <c r="AG108"/>
      <c r="AH108"/>
      <c r="AI108" s="7"/>
      <c r="AJ108" s="122"/>
      <c r="AK108" s="61"/>
      <c r="AL108" s="61"/>
      <c r="AM108" s="61"/>
      <c r="AN108" s="61"/>
      <c r="AO108" s="18"/>
      <c r="AP108" s="18"/>
      <c r="AQ108" s="7"/>
      <c r="AR108" s="7"/>
      <c r="AS108" s="7"/>
      <c r="AT108" s="7"/>
      <c r="AU108" s="7"/>
      <c r="AV108" s="7"/>
      <c r="AW108" s="7"/>
      <c r="AX108" s="7"/>
      <c r="AY108" s="7"/>
      <c r="AZ108" s="7"/>
      <c r="BA108" s="7"/>
      <c r="BB108" s="7"/>
      <c r="BC108"/>
      <c r="BD108"/>
      <c r="BE108" s="119"/>
      <c r="BF108" s="7"/>
      <c r="BG108" s="110"/>
      <c r="BH108" s="18"/>
      <c r="BI108" s="18"/>
      <c r="BJ108" s="18"/>
      <c r="BK108" s="18"/>
      <c r="BL108" s="18"/>
      <c r="BM108" s="18"/>
      <c r="BQ108" s="7"/>
      <c r="BR108" s="7"/>
      <c r="BS108" s="7"/>
      <c r="BT108" s="7"/>
      <c r="BU108" s="7"/>
    </row>
    <row r="109" spans="8:73" ht="14.25" customHeight="1" x14ac:dyDescent="0.25">
      <c r="H109" s="62" t="s">
        <v>85</v>
      </c>
      <c r="I109">
        <v>455</v>
      </c>
      <c r="J109" s="63">
        <v>0.93689999999999996</v>
      </c>
      <c r="K109" s="69">
        <f t="shared" si="4"/>
        <v>0</v>
      </c>
      <c r="L109" s="70">
        <f t="shared" si="5"/>
        <v>0</v>
      </c>
      <c r="M109" s="64" t="e">
        <f>($I109*Izcenojumu_veidlapa!AD49+Izcenojumu_veidlapa!$AJ49*Kalkulators!$X$14)/Kalkulators!$X$14</f>
        <v>#DIV/0!</v>
      </c>
      <c r="N109" s="72" t="e">
        <f>($I109*Izcenojumu_veidlapa!AE49+Izcenojumu_veidlapa!$AJ49*Kalkulators!$X$14)/Kalkulators!$X$14</f>
        <v>#DIV/0!</v>
      </c>
      <c r="O109" s="72" t="e">
        <f>($I109*Izcenojumu_veidlapa!AF49+Izcenojumu_veidlapa!$AJ49*Kalkulators!$X$14)/Kalkulators!$X$14</f>
        <v>#DIV/0!</v>
      </c>
      <c r="P109" s="72" t="e">
        <f>($I109*Izcenojumu_veidlapa!AG49+Izcenojumu_veidlapa!$AJ49*Kalkulators!$X$14)/Kalkulators!$X$14</f>
        <v>#DIV/0!</v>
      </c>
      <c r="Q109" s="72" t="e">
        <f>($I109*Izcenojumu_veidlapa!AH49+Izcenojumu_veidlapa!$AJ49*Kalkulators!$X$14)/Kalkulators!$X$14</f>
        <v>#DIV/0!</v>
      </c>
      <c r="R109" s="146"/>
      <c r="S109" s="72">
        <f>$I109*Izcenojumu_veidlapa!AD49+Izcenojumu_veidlapa!$AJ49*Kalkulators!$X$14</f>
        <v>0</v>
      </c>
      <c r="T109" s="72">
        <f>$I109*Izcenojumu_veidlapa!AE49+Izcenojumu_veidlapa!$AJ49*Kalkulators!$X$14</f>
        <v>0</v>
      </c>
      <c r="U109" s="72">
        <f>$I109*Izcenojumu_veidlapa!AF49+Izcenojumu_veidlapa!$AJ49*Kalkulators!$X$14</f>
        <v>0</v>
      </c>
      <c r="V109" s="72">
        <f>$I109*Izcenojumu_veidlapa!AG49+Izcenojumu_veidlapa!$AJ49*Kalkulators!$X$14</f>
        <v>0</v>
      </c>
      <c r="W109" s="72">
        <f>$I109*Izcenojumu_veidlapa!AH49+Izcenojumu_veidlapa!$AJ49*Kalkulators!$X$14</f>
        <v>0</v>
      </c>
      <c r="X109" s="61"/>
      <c r="Y109" s="119"/>
      <c r="Z109"/>
      <c r="AA109" s="63"/>
      <c r="AB109" s="136"/>
      <c r="AC109" s="136"/>
      <c r="AD109"/>
      <c r="AE109"/>
      <c r="AF109"/>
      <c r="AG109"/>
      <c r="AH109"/>
      <c r="AI109" s="7"/>
      <c r="AJ109" s="122"/>
      <c r="AK109" s="61"/>
      <c r="AL109" s="61"/>
      <c r="AM109" s="61"/>
      <c r="AN109" s="61"/>
      <c r="AO109" s="18"/>
      <c r="AP109" s="18"/>
      <c r="AQ109" s="7"/>
      <c r="AR109" s="7"/>
      <c r="AS109" s="7"/>
      <c r="AT109" s="7"/>
      <c r="AU109" s="7"/>
      <c r="AV109" s="7"/>
      <c r="AW109" s="7"/>
      <c r="AX109" s="7"/>
      <c r="AY109" s="7"/>
      <c r="AZ109" s="7"/>
      <c r="BA109" s="7"/>
      <c r="BB109" s="7"/>
      <c r="BC109"/>
      <c r="BD109"/>
      <c r="BE109" s="119"/>
      <c r="BF109" s="7"/>
      <c r="BG109" s="110"/>
      <c r="BH109" s="18"/>
      <c r="BI109" s="18"/>
      <c r="BJ109" s="18"/>
      <c r="BK109" s="18"/>
      <c r="BL109" s="18"/>
      <c r="BM109" s="18"/>
      <c r="BQ109" s="7"/>
      <c r="BR109" s="7"/>
      <c r="BS109" s="7"/>
      <c r="BT109" s="7"/>
      <c r="BU109" s="7"/>
    </row>
    <row r="110" spans="8:73" ht="14.25" customHeight="1" x14ac:dyDescent="0.25">
      <c r="H110" s="62" t="s">
        <v>87</v>
      </c>
      <c r="I110">
        <v>460</v>
      </c>
      <c r="J110" s="63">
        <v>0.93620000000000003</v>
      </c>
      <c r="K110" s="69">
        <f t="shared" si="4"/>
        <v>0</v>
      </c>
      <c r="L110" s="70">
        <f t="shared" si="5"/>
        <v>0</v>
      </c>
      <c r="M110" s="64" t="e">
        <f>($I110*Izcenojumu_veidlapa!AD50+Izcenojumu_veidlapa!$AJ50*Kalkulators!$X$14)/Kalkulators!$X$14</f>
        <v>#DIV/0!</v>
      </c>
      <c r="N110" s="72" t="e">
        <f>($I110*Izcenojumu_veidlapa!AE50+Izcenojumu_veidlapa!$AJ50*Kalkulators!$X$14)/Kalkulators!$X$14</f>
        <v>#DIV/0!</v>
      </c>
      <c r="O110" s="72" t="e">
        <f>($I110*Izcenojumu_veidlapa!AF50+Izcenojumu_veidlapa!$AJ50*Kalkulators!$X$14)/Kalkulators!$X$14</f>
        <v>#DIV/0!</v>
      </c>
      <c r="P110" s="72" t="e">
        <f>($I110*Izcenojumu_veidlapa!AG50+Izcenojumu_veidlapa!$AJ50*Kalkulators!$X$14)/Kalkulators!$X$14</f>
        <v>#DIV/0!</v>
      </c>
      <c r="Q110" s="72" t="e">
        <f>($I110*Izcenojumu_veidlapa!AH50+Izcenojumu_veidlapa!$AJ50*Kalkulators!$X$14)/Kalkulators!$X$14</f>
        <v>#DIV/0!</v>
      </c>
      <c r="R110" s="146"/>
      <c r="S110" s="72">
        <f>$I110*Izcenojumu_veidlapa!AD50+Izcenojumu_veidlapa!$AJ50*Kalkulators!$X$14</f>
        <v>0</v>
      </c>
      <c r="T110" s="72">
        <f>$I110*Izcenojumu_veidlapa!AE50+Izcenojumu_veidlapa!$AJ50*Kalkulators!$X$14</f>
        <v>0</v>
      </c>
      <c r="U110" s="72">
        <f>$I110*Izcenojumu_veidlapa!AF50+Izcenojumu_veidlapa!$AJ50*Kalkulators!$X$14</f>
        <v>0</v>
      </c>
      <c r="V110" s="72">
        <f>$I110*Izcenojumu_veidlapa!AG50+Izcenojumu_veidlapa!$AJ50*Kalkulators!$X$14</f>
        <v>0</v>
      </c>
      <c r="W110" s="72">
        <f>$I110*Izcenojumu_veidlapa!AH50+Izcenojumu_veidlapa!$AJ50*Kalkulators!$X$14</f>
        <v>0</v>
      </c>
      <c r="X110" s="61"/>
      <c r="Y110" s="119"/>
      <c r="Z110"/>
      <c r="AA110" s="63"/>
      <c r="AB110" s="136"/>
      <c r="AC110" s="136"/>
      <c r="AD110"/>
      <c r="AE110"/>
      <c r="AF110"/>
      <c r="AG110"/>
      <c r="AH110"/>
      <c r="AI110" s="7"/>
      <c r="AJ110" s="122"/>
      <c r="AK110" s="61"/>
      <c r="AL110" s="61"/>
      <c r="AM110" s="61"/>
      <c r="AN110" s="61"/>
      <c r="AO110" s="18"/>
      <c r="AP110" s="18"/>
      <c r="AQ110" s="7"/>
      <c r="AR110" s="7"/>
      <c r="AS110" s="7"/>
      <c r="AT110" s="7"/>
      <c r="AU110" s="7"/>
      <c r="AV110" s="7"/>
      <c r="AW110" s="7"/>
      <c r="AX110" s="7"/>
      <c r="AY110" s="7"/>
      <c r="AZ110" s="7"/>
      <c r="BA110" s="7"/>
      <c r="BB110" s="7"/>
      <c r="BC110"/>
      <c r="BD110"/>
      <c r="BE110" s="119"/>
      <c r="BF110" s="7"/>
      <c r="BG110" s="110"/>
      <c r="BH110" s="18"/>
      <c r="BI110" s="18"/>
      <c r="BJ110" s="18"/>
      <c r="BK110" s="18"/>
      <c r="BL110" s="18"/>
      <c r="BM110" s="18"/>
      <c r="BQ110" s="7"/>
      <c r="BR110" s="7"/>
      <c r="BS110" s="7"/>
      <c r="BT110" s="7"/>
      <c r="BU110" s="7"/>
    </row>
    <row r="111" spans="8:73" ht="14.25" customHeight="1" x14ac:dyDescent="0.25">
      <c r="H111" s="62" t="s">
        <v>89</v>
      </c>
      <c r="I111">
        <v>465</v>
      </c>
      <c r="J111" s="63">
        <v>0.93559999999999999</v>
      </c>
      <c r="K111" s="69">
        <f t="shared" si="4"/>
        <v>0</v>
      </c>
      <c r="L111" s="70">
        <f t="shared" si="5"/>
        <v>0</v>
      </c>
      <c r="M111" s="64" t="e">
        <f>($I111*Izcenojumu_veidlapa!AD51+Izcenojumu_veidlapa!$AJ51*Kalkulators!$X$14)/Kalkulators!$X$14</f>
        <v>#DIV/0!</v>
      </c>
      <c r="N111" s="72" t="e">
        <f>($I111*Izcenojumu_veidlapa!AE51+Izcenojumu_veidlapa!$AJ51*Kalkulators!$X$14)/Kalkulators!$X$14</f>
        <v>#DIV/0!</v>
      </c>
      <c r="O111" s="72" t="e">
        <f>($I111*Izcenojumu_veidlapa!AF51+Izcenojumu_veidlapa!$AJ51*Kalkulators!$X$14)/Kalkulators!$X$14</f>
        <v>#DIV/0!</v>
      </c>
      <c r="P111" s="72" t="e">
        <f>($I111*Izcenojumu_veidlapa!AG51+Izcenojumu_veidlapa!$AJ51*Kalkulators!$X$14)/Kalkulators!$X$14</f>
        <v>#DIV/0!</v>
      </c>
      <c r="Q111" s="72" t="e">
        <f>($I111*Izcenojumu_veidlapa!AH51+Izcenojumu_veidlapa!$AJ51*Kalkulators!$X$14)/Kalkulators!$X$14</f>
        <v>#DIV/0!</v>
      </c>
      <c r="R111" s="146"/>
      <c r="S111" s="72">
        <f>$I111*Izcenojumu_veidlapa!AD51+Izcenojumu_veidlapa!$AJ51*Kalkulators!$X$14</f>
        <v>0</v>
      </c>
      <c r="T111" s="72">
        <f>$I111*Izcenojumu_veidlapa!AE51+Izcenojumu_veidlapa!$AJ51*Kalkulators!$X$14</f>
        <v>0</v>
      </c>
      <c r="U111" s="72">
        <f>$I111*Izcenojumu_veidlapa!AF51+Izcenojumu_veidlapa!$AJ51*Kalkulators!$X$14</f>
        <v>0</v>
      </c>
      <c r="V111" s="72">
        <f>$I111*Izcenojumu_veidlapa!AG51+Izcenojumu_veidlapa!$AJ51*Kalkulators!$X$14</f>
        <v>0</v>
      </c>
      <c r="W111" s="72">
        <f>$I111*Izcenojumu_veidlapa!AH51+Izcenojumu_veidlapa!$AJ51*Kalkulators!$X$14</f>
        <v>0</v>
      </c>
      <c r="X111" s="61"/>
      <c r="Y111" s="119"/>
      <c r="Z111"/>
      <c r="AA111" s="63"/>
      <c r="AB111" s="136"/>
      <c r="AC111" s="136"/>
      <c r="AD111"/>
      <c r="AE111"/>
      <c r="AF111"/>
      <c r="AG111"/>
      <c r="AH111"/>
      <c r="AI111" s="7"/>
      <c r="AJ111" s="122"/>
      <c r="AK111" s="61"/>
      <c r="AL111" s="61"/>
      <c r="AM111" s="61"/>
      <c r="AN111" s="61"/>
      <c r="AO111" s="18"/>
      <c r="AP111" s="18"/>
      <c r="AQ111" s="7"/>
      <c r="AR111" s="7"/>
      <c r="AS111" s="7"/>
      <c r="AT111" s="7"/>
      <c r="AU111" s="7"/>
      <c r="AV111" s="7"/>
      <c r="AW111" s="7"/>
      <c r="AX111" s="7"/>
      <c r="AY111" s="7"/>
      <c r="AZ111" s="7"/>
      <c r="BA111" s="7"/>
      <c r="BB111" s="7"/>
      <c r="BC111"/>
      <c r="BD111"/>
      <c r="BE111" s="119"/>
      <c r="BF111" s="7"/>
      <c r="BG111" s="110"/>
      <c r="BH111" s="18"/>
      <c r="BI111" s="18"/>
      <c r="BJ111" s="18"/>
      <c r="BK111" s="18"/>
      <c r="BL111" s="18"/>
      <c r="BM111" s="18"/>
      <c r="BQ111" s="7"/>
      <c r="BR111" s="7"/>
      <c r="BS111" s="7"/>
      <c r="BT111" s="7"/>
      <c r="BU111" s="7"/>
    </row>
    <row r="112" spans="8:73" ht="14.25" customHeight="1" x14ac:dyDescent="0.25">
      <c r="H112" s="62" t="s">
        <v>91</v>
      </c>
      <c r="I112">
        <v>470</v>
      </c>
      <c r="J112" s="63">
        <v>0.93500000000000005</v>
      </c>
      <c r="K112" s="69">
        <f t="shared" si="4"/>
        <v>0</v>
      </c>
      <c r="L112" s="70">
        <f t="shared" si="5"/>
        <v>0</v>
      </c>
      <c r="M112" s="64" t="e">
        <f>($I112*Izcenojumu_veidlapa!AD52+Izcenojumu_veidlapa!$AJ52*Kalkulators!$X$14)/Kalkulators!$X$14</f>
        <v>#DIV/0!</v>
      </c>
      <c r="N112" s="72" t="e">
        <f>($I112*Izcenojumu_veidlapa!AE52+Izcenojumu_veidlapa!$AJ52*Kalkulators!$X$14)/Kalkulators!$X$14</f>
        <v>#DIV/0!</v>
      </c>
      <c r="O112" s="72" t="e">
        <f>($I112*Izcenojumu_veidlapa!AF52+Izcenojumu_veidlapa!$AJ52*Kalkulators!$X$14)/Kalkulators!$X$14</f>
        <v>#DIV/0!</v>
      </c>
      <c r="P112" s="72" t="e">
        <f>($I112*Izcenojumu_veidlapa!AG52+Izcenojumu_veidlapa!$AJ52*Kalkulators!$X$14)/Kalkulators!$X$14</f>
        <v>#DIV/0!</v>
      </c>
      <c r="Q112" s="72" t="e">
        <f>($I112*Izcenojumu_veidlapa!AH52+Izcenojumu_veidlapa!$AJ52*Kalkulators!$X$14)/Kalkulators!$X$14</f>
        <v>#DIV/0!</v>
      </c>
      <c r="R112" s="146"/>
      <c r="S112" s="72">
        <f>$I112*Izcenojumu_veidlapa!AD52+Izcenojumu_veidlapa!$AJ52*Kalkulators!$X$14</f>
        <v>0</v>
      </c>
      <c r="T112" s="72">
        <f>$I112*Izcenojumu_veidlapa!AE52+Izcenojumu_veidlapa!$AJ52*Kalkulators!$X$14</f>
        <v>0</v>
      </c>
      <c r="U112" s="72">
        <f>$I112*Izcenojumu_veidlapa!AF52+Izcenojumu_veidlapa!$AJ52*Kalkulators!$X$14</f>
        <v>0</v>
      </c>
      <c r="V112" s="72">
        <f>$I112*Izcenojumu_veidlapa!AG52+Izcenojumu_veidlapa!$AJ52*Kalkulators!$X$14</f>
        <v>0</v>
      </c>
      <c r="W112" s="72">
        <f>$I112*Izcenojumu_veidlapa!AH52+Izcenojumu_veidlapa!$AJ52*Kalkulators!$X$14</f>
        <v>0</v>
      </c>
      <c r="X112" s="61"/>
      <c r="Y112" s="119"/>
      <c r="Z112"/>
      <c r="AA112" s="63"/>
      <c r="AB112" s="136"/>
      <c r="AC112" s="136"/>
      <c r="AD112"/>
      <c r="AE112"/>
      <c r="AF112"/>
      <c r="AG112"/>
      <c r="AH112"/>
      <c r="AI112" s="7"/>
      <c r="AJ112" s="122"/>
      <c r="AK112" s="61"/>
      <c r="AL112" s="61"/>
      <c r="AM112" s="61"/>
      <c r="AN112" s="61"/>
      <c r="AO112" s="18"/>
      <c r="AP112" s="18"/>
      <c r="AQ112" s="7"/>
      <c r="AR112" s="7"/>
      <c r="AS112" s="7"/>
      <c r="AT112" s="7"/>
      <c r="AU112" s="7"/>
      <c r="AV112" s="7"/>
      <c r="AW112" s="7"/>
      <c r="AX112" s="7"/>
      <c r="AY112" s="7"/>
      <c r="AZ112" s="7"/>
      <c r="BA112" s="7"/>
      <c r="BB112" s="7"/>
      <c r="BC112"/>
      <c r="BD112"/>
      <c r="BE112" s="119"/>
      <c r="BF112" s="7"/>
      <c r="BG112" s="110"/>
      <c r="BH112" s="18"/>
      <c r="BI112" s="18"/>
      <c r="BJ112" s="18"/>
      <c r="BK112" s="18"/>
      <c r="BL112" s="18"/>
      <c r="BM112" s="18"/>
      <c r="BQ112" s="7"/>
      <c r="BR112" s="7"/>
      <c r="BS112" s="7"/>
      <c r="BT112" s="7"/>
      <c r="BU112" s="7"/>
    </row>
    <row r="113" spans="8:73" ht="14.25" customHeight="1" x14ac:dyDescent="0.25">
      <c r="H113" s="62" t="s">
        <v>93</v>
      </c>
      <c r="I113">
        <v>475</v>
      </c>
      <c r="J113" s="63">
        <v>0.93440000000000001</v>
      </c>
      <c r="K113" s="69">
        <f t="shared" si="4"/>
        <v>0</v>
      </c>
      <c r="L113" s="70">
        <f t="shared" si="5"/>
        <v>0</v>
      </c>
      <c r="M113" s="64" t="e">
        <f>($I113*Izcenojumu_veidlapa!AD53+Izcenojumu_veidlapa!$AJ53*Kalkulators!$X$14)/Kalkulators!$X$14</f>
        <v>#DIV/0!</v>
      </c>
      <c r="N113" s="72" t="e">
        <f>($I113*Izcenojumu_veidlapa!AE53+Izcenojumu_veidlapa!$AJ53*Kalkulators!$X$14)/Kalkulators!$X$14</f>
        <v>#DIV/0!</v>
      </c>
      <c r="O113" s="72" t="e">
        <f>($I113*Izcenojumu_veidlapa!AF53+Izcenojumu_veidlapa!$AJ53*Kalkulators!$X$14)/Kalkulators!$X$14</f>
        <v>#DIV/0!</v>
      </c>
      <c r="P113" s="72" t="e">
        <f>($I113*Izcenojumu_veidlapa!AG53+Izcenojumu_veidlapa!$AJ53*Kalkulators!$X$14)/Kalkulators!$X$14</f>
        <v>#DIV/0!</v>
      </c>
      <c r="Q113" s="72" t="e">
        <f>($I113*Izcenojumu_veidlapa!AH53+Izcenojumu_veidlapa!$AJ53*Kalkulators!$X$14)/Kalkulators!$X$14</f>
        <v>#DIV/0!</v>
      </c>
      <c r="R113" s="146"/>
      <c r="S113" s="72">
        <f>$I113*Izcenojumu_veidlapa!AD53+Izcenojumu_veidlapa!$AJ53*Kalkulators!$X$14</f>
        <v>0</v>
      </c>
      <c r="T113" s="72">
        <f>$I113*Izcenojumu_veidlapa!AE53+Izcenojumu_veidlapa!$AJ53*Kalkulators!$X$14</f>
        <v>0</v>
      </c>
      <c r="U113" s="72">
        <f>$I113*Izcenojumu_veidlapa!AF53+Izcenojumu_veidlapa!$AJ53*Kalkulators!$X$14</f>
        <v>0</v>
      </c>
      <c r="V113" s="72">
        <f>$I113*Izcenojumu_veidlapa!AG53+Izcenojumu_veidlapa!$AJ53*Kalkulators!$X$14</f>
        <v>0</v>
      </c>
      <c r="W113" s="72">
        <f>$I113*Izcenojumu_veidlapa!AH53+Izcenojumu_veidlapa!$AJ53*Kalkulators!$X$14</f>
        <v>0</v>
      </c>
      <c r="X113" s="61"/>
      <c r="Y113" s="119"/>
      <c r="Z113"/>
      <c r="AA113" s="63"/>
      <c r="AB113" s="136"/>
      <c r="AC113" s="136"/>
      <c r="AD113"/>
      <c r="AE113"/>
      <c r="AF113"/>
      <c r="AG113"/>
      <c r="AH113"/>
      <c r="AI113" s="7"/>
      <c r="AJ113" s="122"/>
      <c r="AK113" s="61"/>
      <c r="AL113" s="61"/>
      <c r="AM113" s="61"/>
      <c r="AN113" s="61"/>
      <c r="AO113" s="18"/>
      <c r="AP113" s="18"/>
      <c r="AQ113" s="7"/>
      <c r="AR113" s="7"/>
      <c r="AS113" s="7"/>
      <c r="AT113" s="7"/>
      <c r="AU113" s="7"/>
      <c r="AV113" s="7"/>
      <c r="AW113" s="7"/>
      <c r="AX113" s="7"/>
      <c r="AY113" s="7"/>
      <c r="AZ113" s="7"/>
      <c r="BA113" s="7"/>
      <c r="BB113" s="7"/>
      <c r="BC113"/>
      <c r="BD113"/>
      <c r="BE113" s="119"/>
      <c r="BF113" s="7"/>
      <c r="BG113" s="110"/>
      <c r="BH113" s="18"/>
      <c r="BI113" s="18"/>
      <c r="BJ113" s="18"/>
      <c r="BK113" s="18"/>
      <c r="BL113" s="18"/>
      <c r="BM113" s="18"/>
      <c r="BQ113" s="7"/>
      <c r="BR113" s="7"/>
      <c r="BS113" s="7"/>
      <c r="BT113" s="7"/>
      <c r="BU113" s="7"/>
    </row>
    <row r="114" spans="8:73" ht="14.25" customHeight="1" x14ac:dyDescent="0.25">
      <c r="H114" s="62" t="s">
        <v>95</v>
      </c>
      <c r="I114">
        <v>480</v>
      </c>
      <c r="J114" s="63">
        <v>0.93379999999999996</v>
      </c>
      <c r="K114" s="69">
        <f t="shared" si="4"/>
        <v>0</v>
      </c>
      <c r="L114" s="70">
        <f t="shared" si="5"/>
        <v>0</v>
      </c>
      <c r="M114" s="64" t="e">
        <f>($I114*Izcenojumu_veidlapa!AD54+Izcenojumu_veidlapa!$AJ54*Kalkulators!$X$14)/Kalkulators!$X$14</f>
        <v>#DIV/0!</v>
      </c>
      <c r="N114" s="72" t="e">
        <f>($I114*Izcenojumu_veidlapa!AE54+Izcenojumu_veidlapa!$AJ54*Kalkulators!$X$14)/Kalkulators!$X$14</f>
        <v>#DIV/0!</v>
      </c>
      <c r="O114" s="72" t="e">
        <f>($I114*Izcenojumu_veidlapa!AF54+Izcenojumu_veidlapa!$AJ54*Kalkulators!$X$14)/Kalkulators!$X$14</f>
        <v>#DIV/0!</v>
      </c>
      <c r="P114" s="72" t="e">
        <f>($I114*Izcenojumu_veidlapa!AG54+Izcenojumu_veidlapa!$AJ54*Kalkulators!$X$14)/Kalkulators!$X$14</f>
        <v>#DIV/0!</v>
      </c>
      <c r="Q114" s="72" t="e">
        <f>($I114*Izcenojumu_veidlapa!AH54+Izcenojumu_veidlapa!$AJ54*Kalkulators!$X$14)/Kalkulators!$X$14</f>
        <v>#DIV/0!</v>
      </c>
      <c r="R114" s="146"/>
      <c r="S114" s="72">
        <f>$I114*Izcenojumu_veidlapa!AD54+Izcenojumu_veidlapa!$AJ54*Kalkulators!$X$14</f>
        <v>0</v>
      </c>
      <c r="T114" s="72">
        <f>$I114*Izcenojumu_veidlapa!AE54+Izcenojumu_veidlapa!$AJ54*Kalkulators!$X$14</f>
        <v>0</v>
      </c>
      <c r="U114" s="72">
        <f>$I114*Izcenojumu_veidlapa!AF54+Izcenojumu_veidlapa!$AJ54*Kalkulators!$X$14</f>
        <v>0</v>
      </c>
      <c r="V114" s="72">
        <f>$I114*Izcenojumu_veidlapa!AG54+Izcenojumu_veidlapa!$AJ54*Kalkulators!$X$14</f>
        <v>0</v>
      </c>
      <c r="W114" s="72">
        <f>$I114*Izcenojumu_veidlapa!AH54+Izcenojumu_veidlapa!$AJ54*Kalkulators!$X$14</f>
        <v>0</v>
      </c>
      <c r="X114" s="61"/>
      <c r="Y114" s="119"/>
      <c r="Z114"/>
      <c r="AA114" s="63"/>
      <c r="AB114" s="136"/>
      <c r="AC114" s="136"/>
      <c r="AD114"/>
      <c r="AE114"/>
      <c r="AF114"/>
      <c r="AG114"/>
      <c r="AH114"/>
      <c r="AI114" s="7"/>
      <c r="AJ114" s="122"/>
      <c r="AK114" s="61"/>
      <c r="AL114" s="61"/>
      <c r="AM114" s="61"/>
      <c r="AN114" s="61"/>
      <c r="AO114" s="18"/>
      <c r="AP114" s="18"/>
      <c r="AQ114" s="7"/>
      <c r="AR114" s="7"/>
      <c r="AS114" s="7"/>
      <c r="AT114" s="7"/>
      <c r="AU114" s="7"/>
      <c r="AV114" s="7"/>
      <c r="AW114" s="7"/>
      <c r="AX114" s="7"/>
      <c r="AY114" s="7"/>
      <c r="AZ114" s="7"/>
      <c r="BA114" s="7"/>
      <c r="BB114" s="7"/>
      <c r="BC114"/>
      <c r="BD114"/>
      <c r="BE114" s="119"/>
      <c r="BF114" s="7"/>
      <c r="BG114" s="110"/>
      <c r="BH114" s="18"/>
      <c r="BI114" s="18"/>
      <c r="BJ114" s="18"/>
      <c r="BK114" s="18"/>
      <c r="BL114" s="18"/>
      <c r="BM114" s="18"/>
      <c r="BQ114" s="7"/>
      <c r="BR114" s="7"/>
      <c r="BS114" s="7"/>
      <c r="BT114" s="7"/>
      <c r="BU114" s="7"/>
    </row>
    <row r="115" spans="8:73" ht="14.25" customHeight="1" x14ac:dyDescent="0.25">
      <c r="H115" s="62" t="s">
        <v>97</v>
      </c>
      <c r="I115">
        <v>485</v>
      </c>
      <c r="J115" s="63">
        <v>0.93320000000000003</v>
      </c>
      <c r="K115" s="69">
        <f t="shared" ref="K115:K138" si="6">ROUND(J115*$L$10,2)</f>
        <v>0</v>
      </c>
      <c r="L115" s="70">
        <f t="shared" ref="L115:L138" si="7">ROUND((J115*$L$10)*I115/$L$9,2)</f>
        <v>0</v>
      </c>
      <c r="M115" s="64" t="e">
        <f>($I115*Izcenojumu_veidlapa!AD55+Izcenojumu_veidlapa!$AJ55*Kalkulators!$X$14)/Kalkulators!$X$14</f>
        <v>#DIV/0!</v>
      </c>
      <c r="N115" s="72" t="e">
        <f>($I115*Izcenojumu_veidlapa!AE55+Izcenojumu_veidlapa!$AJ55*Kalkulators!$X$14)/Kalkulators!$X$14</f>
        <v>#DIV/0!</v>
      </c>
      <c r="O115" s="72" t="e">
        <f>($I115*Izcenojumu_veidlapa!AF55+Izcenojumu_veidlapa!$AJ55*Kalkulators!$X$14)/Kalkulators!$X$14</f>
        <v>#DIV/0!</v>
      </c>
      <c r="P115" s="72" t="e">
        <f>($I115*Izcenojumu_veidlapa!AG55+Izcenojumu_veidlapa!$AJ55*Kalkulators!$X$14)/Kalkulators!$X$14</f>
        <v>#DIV/0!</v>
      </c>
      <c r="Q115" s="72" t="e">
        <f>($I115*Izcenojumu_veidlapa!AH55+Izcenojumu_veidlapa!$AJ55*Kalkulators!$X$14)/Kalkulators!$X$14</f>
        <v>#DIV/0!</v>
      </c>
      <c r="R115" s="146"/>
      <c r="S115" s="72">
        <f>$I115*Izcenojumu_veidlapa!AD55+Izcenojumu_veidlapa!$AJ55*Kalkulators!$X$14</f>
        <v>0</v>
      </c>
      <c r="T115" s="72">
        <f>$I115*Izcenojumu_veidlapa!AE55+Izcenojumu_veidlapa!$AJ55*Kalkulators!$X$14</f>
        <v>0</v>
      </c>
      <c r="U115" s="72">
        <f>$I115*Izcenojumu_veidlapa!AF55+Izcenojumu_veidlapa!$AJ55*Kalkulators!$X$14</f>
        <v>0</v>
      </c>
      <c r="V115" s="72">
        <f>$I115*Izcenojumu_veidlapa!AG55+Izcenojumu_veidlapa!$AJ55*Kalkulators!$X$14</f>
        <v>0</v>
      </c>
      <c r="W115" s="72">
        <f>$I115*Izcenojumu_veidlapa!AH55+Izcenojumu_veidlapa!$AJ55*Kalkulators!$X$14</f>
        <v>0</v>
      </c>
      <c r="X115" s="61"/>
      <c r="Y115" s="119"/>
      <c r="Z115"/>
      <c r="AA115" s="63"/>
      <c r="AB115" s="136"/>
      <c r="AC115" s="136"/>
      <c r="AD115"/>
      <c r="AE115"/>
      <c r="AF115"/>
      <c r="AG115"/>
      <c r="AH115"/>
      <c r="AI115" s="7"/>
      <c r="AJ115" s="122"/>
      <c r="AK115" s="61"/>
      <c r="AL115" s="61"/>
      <c r="AM115" s="61"/>
      <c r="AN115" s="61"/>
      <c r="AO115" s="18"/>
      <c r="AP115" s="18"/>
      <c r="AQ115" s="7"/>
      <c r="AR115" s="7"/>
      <c r="AS115" s="7"/>
      <c r="AT115" s="7"/>
      <c r="AU115" s="7"/>
      <c r="AV115" s="7"/>
      <c r="AW115" s="7"/>
      <c r="AX115" s="7"/>
      <c r="AY115" s="7"/>
      <c r="AZ115" s="7"/>
      <c r="BA115" s="7"/>
      <c r="BB115" s="7"/>
      <c r="BC115"/>
      <c r="BD115"/>
      <c r="BE115" s="119"/>
      <c r="BF115" s="7"/>
      <c r="BG115" s="110"/>
      <c r="BH115" s="18"/>
      <c r="BI115" s="18"/>
      <c r="BJ115" s="18"/>
      <c r="BK115" s="18"/>
      <c r="BL115" s="18"/>
      <c r="BM115" s="18"/>
      <c r="BQ115" s="7"/>
      <c r="BR115" s="7"/>
      <c r="BS115" s="7"/>
      <c r="BT115" s="7"/>
      <c r="BU115" s="7"/>
    </row>
    <row r="116" spans="8:73" ht="14.25" customHeight="1" x14ac:dyDescent="0.25">
      <c r="H116" s="62" t="s">
        <v>99</v>
      </c>
      <c r="I116">
        <v>490</v>
      </c>
      <c r="J116" s="63">
        <v>0.93269999999999997</v>
      </c>
      <c r="K116" s="69">
        <f t="shared" si="6"/>
        <v>0</v>
      </c>
      <c r="L116" s="70">
        <f t="shared" si="7"/>
        <v>0</v>
      </c>
      <c r="M116" s="64" t="e">
        <f>($I116*Izcenojumu_veidlapa!AD56+Izcenojumu_veidlapa!$AJ56*Kalkulators!$X$14)/Kalkulators!$X$14</f>
        <v>#DIV/0!</v>
      </c>
      <c r="N116" s="72" t="e">
        <f>($I116*Izcenojumu_veidlapa!AE56+Izcenojumu_veidlapa!$AJ56*Kalkulators!$X$14)/Kalkulators!$X$14</f>
        <v>#DIV/0!</v>
      </c>
      <c r="O116" s="72" t="e">
        <f>($I116*Izcenojumu_veidlapa!AF56+Izcenojumu_veidlapa!$AJ56*Kalkulators!$X$14)/Kalkulators!$X$14</f>
        <v>#DIV/0!</v>
      </c>
      <c r="P116" s="72" t="e">
        <f>($I116*Izcenojumu_veidlapa!AG56+Izcenojumu_veidlapa!$AJ56*Kalkulators!$X$14)/Kalkulators!$X$14</f>
        <v>#DIV/0!</v>
      </c>
      <c r="Q116" s="72" t="e">
        <f>($I116*Izcenojumu_veidlapa!AH56+Izcenojumu_veidlapa!$AJ56*Kalkulators!$X$14)/Kalkulators!$X$14</f>
        <v>#DIV/0!</v>
      </c>
      <c r="R116" s="146"/>
      <c r="S116" s="72">
        <f>$I116*Izcenojumu_veidlapa!AD56+Izcenojumu_veidlapa!$AJ56*Kalkulators!$X$14</f>
        <v>0</v>
      </c>
      <c r="T116" s="72">
        <f>$I116*Izcenojumu_veidlapa!AE56+Izcenojumu_veidlapa!$AJ56*Kalkulators!$X$14</f>
        <v>0</v>
      </c>
      <c r="U116" s="72">
        <f>$I116*Izcenojumu_veidlapa!AF56+Izcenojumu_veidlapa!$AJ56*Kalkulators!$X$14</f>
        <v>0</v>
      </c>
      <c r="V116" s="72">
        <f>$I116*Izcenojumu_veidlapa!AG56+Izcenojumu_veidlapa!$AJ56*Kalkulators!$X$14</f>
        <v>0</v>
      </c>
      <c r="W116" s="72">
        <f>$I116*Izcenojumu_veidlapa!AH56+Izcenojumu_veidlapa!$AJ56*Kalkulators!$X$14</f>
        <v>0</v>
      </c>
      <c r="X116" s="61"/>
      <c r="Y116" s="119"/>
      <c r="Z116"/>
      <c r="AA116" s="63"/>
      <c r="AB116" s="136"/>
      <c r="AC116" s="136"/>
      <c r="AD116"/>
      <c r="AE116"/>
      <c r="AF116"/>
      <c r="AG116"/>
      <c r="AH116"/>
      <c r="AI116" s="7"/>
      <c r="AJ116" s="122"/>
      <c r="AK116" s="61"/>
      <c r="AL116" s="61"/>
      <c r="AM116" s="61"/>
      <c r="AN116" s="61"/>
      <c r="AO116" s="18"/>
      <c r="AP116" s="18"/>
      <c r="AQ116" s="7"/>
      <c r="AR116" s="7"/>
      <c r="AS116" s="7"/>
      <c r="AT116" s="7"/>
      <c r="AU116" s="7"/>
      <c r="AV116" s="7"/>
      <c r="AW116" s="7"/>
      <c r="AX116" s="7"/>
      <c r="AY116" s="7"/>
      <c r="AZ116" s="7"/>
      <c r="BA116" s="7"/>
      <c r="BB116" s="7"/>
      <c r="BC116"/>
      <c r="BD116"/>
      <c r="BE116" s="119"/>
      <c r="BF116" s="7"/>
      <c r="BG116" s="110"/>
      <c r="BH116" s="18"/>
      <c r="BI116" s="18"/>
      <c r="BJ116" s="18"/>
      <c r="BK116" s="18"/>
      <c r="BL116" s="18"/>
      <c r="BM116" s="18"/>
      <c r="BQ116" s="7"/>
      <c r="BR116" s="7"/>
      <c r="BS116" s="7"/>
      <c r="BT116" s="7"/>
      <c r="BU116" s="7"/>
    </row>
    <row r="117" spans="8:73" ht="14.25" customHeight="1" x14ac:dyDescent="0.25">
      <c r="H117" s="62" t="s">
        <v>101</v>
      </c>
      <c r="I117">
        <v>495</v>
      </c>
      <c r="J117" s="63">
        <v>0.93210000000000004</v>
      </c>
      <c r="K117" s="69">
        <f t="shared" si="6"/>
        <v>0</v>
      </c>
      <c r="L117" s="70">
        <f t="shared" si="7"/>
        <v>0</v>
      </c>
      <c r="M117" s="64" t="e">
        <f>($I117*Izcenojumu_veidlapa!AD57+Izcenojumu_veidlapa!$AJ57*Kalkulators!$X$14)/Kalkulators!$X$14</f>
        <v>#DIV/0!</v>
      </c>
      <c r="N117" s="72" t="e">
        <f>($I117*Izcenojumu_veidlapa!AE57+Izcenojumu_veidlapa!$AJ57*Kalkulators!$X$14)/Kalkulators!$X$14</f>
        <v>#DIV/0!</v>
      </c>
      <c r="O117" s="72" t="e">
        <f>($I117*Izcenojumu_veidlapa!AF57+Izcenojumu_veidlapa!$AJ57*Kalkulators!$X$14)/Kalkulators!$X$14</f>
        <v>#DIV/0!</v>
      </c>
      <c r="P117" s="72" t="e">
        <f>($I117*Izcenojumu_veidlapa!AG57+Izcenojumu_veidlapa!$AJ57*Kalkulators!$X$14)/Kalkulators!$X$14</f>
        <v>#DIV/0!</v>
      </c>
      <c r="Q117" s="72" t="e">
        <f>($I117*Izcenojumu_veidlapa!AH57+Izcenojumu_veidlapa!$AJ57*Kalkulators!$X$14)/Kalkulators!$X$14</f>
        <v>#DIV/0!</v>
      </c>
      <c r="R117" s="146"/>
      <c r="S117" s="72">
        <f>$I117*Izcenojumu_veidlapa!AD57+Izcenojumu_veidlapa!$AJ57*Kalkulators!$X$14</f>
        <v>0</v>
      </c>
      <c r="T117" s="72">
        <f>$I117*Izcenojumu_veidlapa!AE57+Izcenojumu_veidlapa!$AJ57*Kalkulators!$X$14</f>
        <v>0</v>
      </c>
      <c r="U117" s="72">
        <f>$I117*Izcenojumu_veidlapa!AF57+Izcenojumu_veidlapa!$AJ57*Kalkulators!$X$14</f>
        <v>0</v>
      </c>
      <c r="V117" s="72">
        <f>$I117*Izcenojumu_veidlapa!AG57+Izcenojumu_veidlapa!$AJ57*Kalkulators!$X$14</f>
        <v>0</v>
      </c>
      <c r="W117" s="72">
        <f>$I117*Izcenojumu_veidlapa!AH57+Izcenojumu_veidlapa!$AJ57*Kalkulators!$X$14</f>
        <v>0</v>
      </c>
      <c r="X117" s="61"/>
      <c r="Y117" s="119"/>
      <c r="Z117"/>
      <c r="AA117" s="63"/>
      <c r="AB117" s="136"/>
      <c r="AC117" s="136"/>
      <c r="AD117"/>
      <c r="AE117"/>
      <c r="AF117"/>
      <c r="AG117"/>
      <c r="AH117"/>
      <c r="AI117" s="7"/>
      <c r="AJ117" s="122"/>
      <c r="AK117" s="61"/>
      <c r="AL117" s="61"/>
      <c r="AM117" s="61"/>
      <c r="AN117" s="61"/>
      <c r="AO117" s="18"/>
      <c r="AP117" s="18"/>
      <c r="AQ117" s="7"/>
      <c r="AR117" s="7"/>
      <c r="AS117" s="7"/>
      <c r="AT117" s="7"/>
      <c r="AU117" s="7"/>
      <c r="AV117" s="7"/>
      <c r="AW117" s="7"/>
      <c r="AX117" s="7"/>
      <c r="AY117" s="7"/>
      <c r="AZ117" s="7"/>
      <c r="BA117" s="7"/>
      <c r="BB117" s="7"/>
      <c r="BC117"/>
      <c r="BD117"/>
      <c r="BE117" s="119"/>
      <c r="BF117" s="7"/>
      <c r="BG117" s="110"/>
      <c r="BH117" s="18"/>
      <c r="BI117" s="18"/>
      <c r="BJ117" s="18"/>
      <c r="BK117" s="18"/>
      <c r="BL117" s="18"/>
      <c r="BM117" s="18"/>
      <c r="BQ117" s="7"/>
      <c r="BR117" s="7"/>
      <c r="BS117" s="7"/>
      <c r="BT117" s="7"/>
      <c r="BU117" s="7"/>
    </row>
    <row r="118" spans="8:73" ht="14.25" customHeight="1" x14ac:dyDescent="0.25">
      <c r="H118" s="62" t="s">
        <v>103</v>
      </c>
      <c r="I118">
        <v>500</v>
      </c>
      <c r="J118" s="63">
        <v>0.93159999999999998</v>
      </c>
      <c r="K118" s="69">
        <f t="shared" si="6"/>
        <v>0</v>
      </c>
      <c r="L118" s="70">
        <f t="shared" si="7"/>
        <v>0</v>
      </c>
      <c r="M118" s="64" t="e">
        <f>($I118*Izcenojumu_veidlapa!AD58+Izcenojumu_veidlapa!$AJ58*Kalkulators!$X$14)/Kalkulators!$X$14</f>
        <v>#DIV/0!</v>
      </c>
      <c r="N118" s="72" t="e">
        <f>($I118*Izcenojumu_veidlapa!AE58+Izcenojumu_veidlapa!$AJ58*Kalkulators!$X$14)/Kalkulators!$X$14</f>
        <v>#DIV/0!</v>
      </c>
      <c r="O118" s="72" t="e">
        <f>($I118*Izcenojumu_veidlapa!AF58+Izcenojumu_veidlapa!$AJ58*Kalkulators!$X$14)/Kalkulators!$X$14</f>
        <v>#DIV/0!</v>
      </c>
      <c r="P118" s="72" t="e">
        <f>($I118*Izcenojumu_veidlapa!AG58+Izcenojumu_veidlapa!$AJ58*Kalkulators!$X$14)/Kalkulators!$X$14</f>
        <v>#DIV/0!</v>
      </c>
      <c r="Q118" s="72" t="e">
        <f>($I118*Izcenojumu_veidlapa!AH58+Izcenojumu_veidlapa!$AJ58*Kalkulators!$X$14)/Kalkulators!$X$14</f>
        <v>#DIV/0!</v>
      </c>
      <c r="R118" s="147"/>
      <c r="S118" s="72">
        <f>$I118*Izcenojumu_veidlapa!AD58+Izcenojumu_veidlapa!$AJ58*Kalkulators!$X$14</f>
        <v>0</v>
      </c>
      <c r="T118" s="72">
        <f>$I118*Izcenojumu_veidlapa!AE58+Izcenojumu_veidlapa!$AJ58*Kalkulators!$X$14</f>
        <v>0</v>
      </c>
      <c r="U118" s="72">
        <f>$I118*Izcenojumu_veidlapa!AF58+Izcenojumu_veidlapa!$AJ58*Kalkulators!$X$14</f>
        <v>0</v>
      </c>
      <c r="V118" s="72">
        <f>$I118*Izcenojumu_veidlapa!AG58+Izcenojumu_veidlapa!$AJ58*Kalkulators!$X$14</f>
        <v>0</v>
      </c>
      <c r="W118" s="72">
        <f>$I118*Izcenojumu_veidlapa!AH58+Izcenojumu_veidlapa!$AJ58*Kalkulators!$X$14</f>
        <v>0</v>
      </c>
      <c r="X118" s="61"/>
      <c r="Y118" s="119"/>
      <c r="Z118"/>
      <c r="AA118" s="63"/>
      <c r="AB118" s="136"/>
      <c r="AC118" s="136"/>
      <c r="AD118"/>
      <c r="AE118"/>
      <c r="AF118"/>
      <c r="AG118"/>
      <c r="AH118"/>
      <c r="AI118" s="7"/>
      <c r="AJ118" s="122"/>
      <c r="AK118" s="61"/>
      <c r="AL118" s="61"/>
      <c r="AM118" s="61"/>
      <c r="AN118" s="61"/>
      <c r="AO118" s="18"/>
      <c r="AP118" s="18"/>
      <c r="AQ118" s="7"/>
      <c r="AR118" s="7"/>
      <c r="AS118" s="7"/>
      <c r="AT118" s="7"/>
      <c r="AU118" s="7"/>
      <c r="AV118" s="7"/>
      <c r="AW118" s="7"/>
      <c r="AX118" s="7"/>
      <c r="AY118" s="7"/>
      <c r="AZ118" s="7"/>
      <c r="BA118" s="7"/>
      <c r="BB118" s="7"/>
      <c r="BC118"/>
      <c r="BD118"/>
      <c r="BE118" s="119"/>
      <c r="BF118" s="7"/>
      <c r="BG118" s="110"/>
      <c r="BH118" s="18"/>
      <c r="BI118" s="18"/>
      <c r="BJ118" s="18"/>
      <c r="BK118" s="18"/>
      <c r="BL118" s="18"/>
      <c r="BM118" s="18"/>
      <c r="BQ118" s="7"/>
      <c r="BR118" s="7"/>
      <c r="BS118" s="7"/>
      <c r="BT118" s="7"/>
      <c r="BU118" s="7"/>
    </row>
    <row r="119" spans="8:73" ht="14.25" customHeight="1" x14ac:dyDescent="0.25">
      <c r="H119" s="62" t="s">
        <v>105</v>
      </c>
      <c r="I119">
        <v>505</v>
      </c>
      <c r="J119" s="63">
        <v>0.93100000000000005</v>
      </c>
      <c r="K119" s="69">
        <f t="shared" si="6"/>
        <v>0</v>
      </c>
      <c r="L119" s="70">
        <f t="shared" si="7"/>
        <v>0</v>
      </c>
      <c r="M119" s="64" t="e">
        <f>($I119*Izcenojumu_veidlapa!AD59+Izcenojumu_veidlapa!$AJ59*Kalkulators!$X$14)/Kalkulators!$X$14</f>
        <v>#DIV/0!</v>
      </c>
      <c r="N119" s="72" t="e">
        <f>($I119*Izcenojumu_veidlapa!AE59+Izcenojumu_veidlapa!$AJ59*Kalkulators!$X$14)/Kalkulators!$X$14</f>
        <v>#DIV/0!</v>
      </c>
      <c r="O119" s="72" t="e">
        <f>($I119*Izcenojumu_veidlapa!AF59+Izcenojumu_veidlapa!$AJ59*Kalkulators!$X$14)/Kalkulators!$X$14</f>
        <v>#DIV/0!</v>
      </c>
      <c r="P119" s="72" t="e">
        <f>($I119*Izcenojumu_veidlapa!AG59+Izcenojumu_veidlapa!$AJ59*Kalkulators!$X$14)/Kalkulators!$X$14</f>
        <v>#DIV/0!</v>
      </c>
      <c r="Q119" s="72" t="e">
        <f>($I119*Izcenojumu_veidlapa!AH59+Izcenojumu_veidlapa!$AJ59*Kalkulators!$X$14)/Kalkulators!$X$14</f>
        <v>#DIV/0!</v>
      </c>
      <c r="R119" s="147"/>
      <c r="S119" s="72">
        <f>$I119*Izcenojumu_veidlapa!AD59+Izcenojumu_veidlapa!$AJ59*Kalkulators!$X$14</f>
        <v>0</v>
      </c>
      <c r="T119" s="72">
        <f>$I119*Izcenojumu_veidlapa!AE59+Izcenojumu_veidlapa!$AJ59*Kalkulators!$X$14</f>
        <v>0</v>
      </c>
      <c r="U119" s="72">
        <f>$I119*Izcenojumu_veidlapa!AF59+Izcenojumu_veidlapa!$AJ59*Kalkulators!$X$14</f>
        <v>0</v>
      </c>
      <c r="V119" s="72">
        <f>$I119*Izcenojumu_veidlapa!AG59+Izcenojumu_veidlapa!$AJ59*Kalkulators!$X$14</f>
        <v>0</v>
      </c>
      <c r="W119" s="72">
        <f>$I119*Izcenojumu_veidlapa!AH59+Izcenojumu_veidlapa!$AJ59*Kalkulators!$X$14</f>
        <v>0</v>
      </c>
      <c r="X119" s="61"/>
      <c r="Y119" s="119"/>
      <c r="Z119"/>
      <c r="AA119" s="63"/>
      <c r="AB119" s="136"/>
      <c r="AC119" s="136"/>
      <c r="AD119"/>
      <c r="AE119"/>
      <c r="AF119"/>
      <c r="AG119"/>
      <c r="AH119"/>
      <c r="AI119" s="7"/>
      <c r="AJ119" s="122"/>
      <c r="AK119" s="61"/>
      <c r="AL119" s="61"/>
      <c r="AM119" s="61"/>
      <c r="AN119" s="61"/>
      <c r="AO119" s="18"/>
      <c r="AP119" s="18"/>
      <c r="AQ119" s="7"/>
      <c r="AR119" s="7"/>
      <c r="AS119" s="7"/>
      <c r="AT119" s="7"/>
      <c r="AU119" s="7"/>
      <c r="AV119" s="7"/>
      <c r="AW119" s="7"/>
      <c r="AX119" s="7"/>
      <c r="AY119" s="7"/>
      <c r="AZ119" s="7"/>
      <c r="BA119" s="7"/>
      <c r="BB119" s="7"/>
      <c r="BC119"/>
      <c r="BD119"/>
      <c r="BE119" s="119"/>
      <c r="BF119" s="7"/>
      <c r="BG119" s="110"/>
      <c r="BH119" s="18"/>
      <c r="BI119" s="18"/>
      <c r="BJ119" s="18"/>
      <c r="BK119" s="18"/>
      <c r="BL119" s="18"/>
      <c r="BM119" s="18"/>
      <c r="BQ119" s="7"/>
      <c r="BR119" s="7"/>
      <c r="BS119" s="7"/>
      <c r="BT119" s="7"/>
      <c r="BU119" s="7"/>
    </row>
    <row r="120" spans="8:73" ht="14.25" customHeight="1" x14ac:dyDescent="0.25">
      <c r="H120" s="62" t="s">
        <v>107</v>
      </c>
      <c r="I120">
        <v>510</v>
      </c>
      <c r="J120" s="63">
        <v>0.93049999999999999</v>
      </c>
      <c r="K120" s="69">
        <f t="shared" si="6"/>
        <v>0</v>
      </c>
      <c r="L120" s="70">
        <f t="shared" si="7"/>
        <v>0</v>
      </c>
      <c r="M120" s="64" t="e">
        <f>($I120*Izcenojumu_veidlapa!AD60+Izcenojumu_veidlapa!$AJ60*Kalkulators!$X$14)/Kalkulators!$X$14</f>
        <v>#DIV/0!</v>
      </c>
      <c r="N120" s="72" t="e">
        <f>($I120*Izcenojumu_veidlapa!AE60+Izcenojumu_veidlapa!$AJ60*Kalkulators!$X$14)/Kalkulators!$X$14</f>
        <v>#DIV/0!</v>
      </c>
      <c r="O120" s="72" t="e">
        <f>($I120*Izcenojumu_veidlapa!AF60+Izcenojumu_veidlapa!$AJ60*Kalkulators!$X$14)/Kalkulators!$X$14</f>
        <v>#DIV/0!</v>
      </c>
      <c r="P120" s="72" t="e">
        <f>($I120*Izcenojumu_veidlapa!AG60+Izcenojumu_veidlapa!$AJ60*Kalkulators!$X$14)/Kalkulators!$X$14</f>
        <v>#DIV/0!</v>
      </c>
      <c r="Q120" s="72" t="e">
        <f>($I120*Izcenojumu_veidlapa!AH60+Izcenojumu_veidlapa!$AJ60*Kalkulators!$X$14)/Kalkulators!$X$14</f>
        <v>#DIV/0!</v>
      </c>
      <c r="R120" s="147"/>
      <c r="S120" s="72">
        <f>$I120*Izcenojumu_veidlapa!AD60+Izcenojumu_veidlapa!$AJ60*Kalkulators!$X$14</f>
        <v>0</v>
      </c>
      <c r="T120" s="72">
        <f>$I120*Izcenojumu_veidlapa!AE60+Izcenojumu_veidlapa!$AJ60*Kalkulators!$X$14</f>
        <v>0</v>
      </c>
      <c r="U120" s="72">
        <f>$I120*Izcenojumu_veidlapa!AF60+Izcenojumu_veidlapa!$AJ60*Kalkulators!$X$14</f>
        <v>0</v>
      </c>
      <c r="V120" s="72">
        <f>$I120*Izcenojumu_veidlapa!AG60+Izcenojumu_veidlapa!$AJ60*Kalkulators!$X$14</f>
        <v>0</v>
      </c>
      <c r="W120" s="72">
        <f>$I120*Izcenojumu_veidlapa!AH60+Izcenojumu_veidlapa!$AJ60*Kalkulators!$X$14</f>
        <v>0</v>
      </c>
      <c r="X120" s="61"/>
      <c r="Y120" s="119"/>
      <c r="Z120"/>
      <c r="AA120" s="63"/>
      <c r="AB120" s="136"/>
      <c r="AC120" s="136"/>
      <c r="AD120"/>
      <c r="AE120"/>
      <c r="AF120"/>
      <c r="AG120"/>
      <c r="AH120"/>
      <c r="AI120" s="7"/>
      <c r="AJ120" s="122"/>
      <c r="AK120" s="61"/>
      <c r="AL120" s="61"/>
      <c r="AM120" s="61"/>
      <c r="AN120" s="61"/>
      <c r="AO120" s="18"/>
      <c r="AP120" s="18"/>
      <c r="AQ120" s="7"/>
      <c r="AR120" s="7"/>
      <c r="AS120" s="7"/>
      <c r="AT120" s="7"/>
      <c r="AU120" s="7"/>
      <c r="AV120" s="7"/>
      <c r="AW120" s="7"/>
      <c r="AX120" s="7"/>
      <c r="AY120" s="7"/>
      <c r="AZ120" s="7"/>
      <c r="BA120" s="7"/>
      <c r="BB120" s="7"/>
      <c r="BC120"/>
      <c r="BD120"/>
      <c r="BE120" s="119"/>
      <c r="BF120" s="7"/>
      <c r="BG120" s="110"/>
      <c r="BH120" s="18"/>
      <c r="BI120" s="18"/>
      <c r="BJ120" s="18"/>
      <c r="BK120" s="18"/>
      <c r="BL120" s="18"/>
      <c r="BM120" s="18"/>
      <c r="BQ120" s="7"/>
      <c r="BR120" s="7"/>
      <c r="BS120" s="7"/>
      <c r="BT120" s="7"/>
      <c r="BU120" s="7"/>
    </row>
    <row r="121" spans="8:73" ht="14.25" customHeight="1" x14ac:dyDescent="0.25">
      <c r="H121" s="62" t="s">
        <v>109</v>
      </c>
      <c r="I121">
        <v>515</v>
      </c>
      <c r="J121" s="63">
        <v>0.93</v>
      </c>
      <c r="K121" s="69">
        <f t="shared" si="6"/>
        <v>0</v>
      </c>
      <c r="L121" s="70">
        <f t="shared" si="7"/>
        <v>0</v>
      </c>
      <c r="M121" s="64" t="e">
        <f>($I121*Izcenojumu_veidlapa!AD61+Izcenojumu_veidlapa!$AJ61*Kalkulators!$X$14)/Kalkulators!$X$14</f>
        <v>#DIV/0!</v>
      </c>
      <c r="N121" s="72" t="e">
        <f>($I121*Izcenojumu_veidlapa!AE61+Izcenojumu_veidlapa!$AJ61*Kalkulators!$X$14)/Kalkulators!$X$14</f>
        <v>#DIV/0!</v>
      </c>
      <c r="O121" s="72" t="e">
        <f>($I121*Izcenojumu_veidlapa!AF61+Izcenojumu_veidlapa!$AJ61*Kalkulators!$X$14)/Kalkulators!$X$14</f>
        <v>#DIV/0!</v>
      </c>
      <c r="P121" s="72" t="e">
        <f>($I121*Izcenojumu_veidlapa!AG61+Izcenojumu_veidlapa!$AJ61*Kalkulators!$X$14)/Kalkulators!$X$14</f>
        <v>#DIV/0!</v>
      </c>
      <c r="Q121" s="72" t="e">
        <f>($I121*Izcenojumu_veidlapa!AH61+Izcenojumu_veidlapa!$AJ61*Kalkulators!$X$14)/Kalkulators!$X$14</f>
        <v>#DIV/0!</v>
      </c>
      <c r="R121" s="147"/>
      <c r="S121" s="72">
        <f>$I121*Izcenojumu_veidlapa!AD61+Izcenojumu_veidlapa!$AJ61*Kalkulators!$X$14</f>
        <v>0</v>
      </c>
      <c r="T121" s="72">
        <f>$I121*Izcenojumu_veidlapa!AE61+Izcenojumu_veidlapa!$AJ61*Kalkulators!$X$14</f>
        <v>0</v>
      </c>
      <c r="U121" s="72">
        <f>$I121*Izcenojumu_veidlapa!AF61+Izcenojumu_veidlapa!$AJ61*Kalkulators!$X$14</f>
        <v>0</v>
      </c>
      <c r="V121" s="72">
        <f>$I121*Izcenojumu_veidlapa!AG61+Izcenojumu_veidlapa!$AJ61*Kalkulators!$X$14</f>
        <v>0</v>
      </c>
      <c r="W121" s="72">
        <f>$I121*Izcenojumu_veidlapa!AH61+Izcenojumu_veidlapa!$AJ61*Kalkulators!$X$14</f>
        <v>0</v>
      </c>
      <c r="X121" s="61"/>
      <c r="Y121" s="119"/>
      <c r="Z121"/>
      <c r="AA121" s="63"/>
      <c r="AB121" s="136"/>
      <c r="AC121" s="136"/>
      <c r="AD121"/>
      <c r="AE121"/>
      <c r="AF121"/>
      <c r="AG121"/>
      <c r="AH121"/>
      <c r="AI121" s="7"/>
      <c r="AJ121" s="122"/>
      <c r="AK121" s="61"/>
      <c r="AL121" s="61"/>
      <c r="AM121" s="61"/>
      <c r="AN121" s="61"/>
      <c r="AO121" s="18"/>
      <c r="AP121" s="18"/>
      <c r="AQ121" s="7"/>
      <c r="AR121" s="7"/>
      <c r="AS121" s="7"/>
      <c r="AT121" s="7"/>
      <c r="AU121" s="7"/>
      <c r="AV121" s="7"/>
      <c r="AW121" s="7"/>
      <c r="AX121" s="7"/>
      <c r="AY121" s="7"/>
      <c r="AZ121" s="7"/>
      <c r="BA121" s="7"/>
      <c r="BB121" s="7"/>
      <c r="BC121"/>
      <c r="BD121"/>
      <c r="BE121" s="119"/>
      <c r="BF121" s="7"/>
      <c r="BG121" s="110"/>
      <c r="BH121" s="18"/>
      <c r="BI121" s="18"/>
      <c r="BJ121" s="18"/>
      <c r="BK121" s="18"/>
      <c r="BL121" s="18"/>
      <c r="BM121" s="18"/>
      <c r="BQ121" s="7"/>
      <c r="BR121" s="7"/>
      <c r="BS121" s="7"/>
      <c r="BT121" s="7"/>
      <c r="BU121" s="7"/>
    </row>
    <row r="122" spans="8:73" ht="14.25" customHeight="1" x14ac:dyDescent="0.25">
      <c r="H122" s="62" t="s">
        <v>111</v>
      </c>
      <c r="I122">
        <v>520</v>
      </c>
      <c r="J122" s="63">
        <v>0.92949999999999999</v>
      </c>
      <c r="K122" s="69">
        <f t="shared" si="6"/>
        <v>0</v>
      </c>
      <c r="L122" s="70">
        <f t="shared" si="7"/>
        <v>0</v>
      </c>
      <c r="M122" s="64" t="e">
        <f>($I122*Izcenojumu_veidlapa!AD62+Izcenojumu_veidlapa!$AJ62*Kalkulators!$X$14)/Kalkulators!$X$14</f>
        <v>#DIV/0!</v>
      </c>
      <c r="N122" s="72" t="e">
        <f>($I122*Izcenojumu_veidlapa!AE62+Izcenojumu_veidlapa!$AJ62*Kalkulators!$X$14)/Kalkulators!$X$14</f>
        <v>#DIV/0!</v>
      </c>
      <c r="O122" s="72" t="e">
        <f>($I122*Izcenojumu_veidlapa!AF62+Izcenojumu_veidlapa!$AJ62*Kalkulators!$X$14)/Kalkulators!$X$14</f>
        <v>#DIV/0!</v>
      </c>
      <c r="P122" s="72" t="e">
        <f>($I122*Izcenojumu_veidlapa!AG62+Izcenojumu_veidlapa!$AJ62*Kalkulators!$X$14)/Kalkulators!$X$14</f>
        <v>#DIV/0!</v>
      </c>
      <c r="Q122" s="72" t="e">
        <f>($I122*Izcenojumu_veidlapa!AH62+Izcenojumu_veidlapa!$AJ62*Kalkulators!$X$14)/Kalkulators!$X$14</f>
        <v>#DIV/0!</v>
      </c>
      <c r="R122" s="147"/>
      <c r="S122" s="72">
        <f>$I122*Izcenojumu_veidlapa!AD62+Izcenojumu_veidlapa!$AJ62*Kalkulators!$X$14</f>
        <v>0</v>
      </c>
      <c r="T122" s="72">
        <f>$I122*Izcenojumu_veidlapa!AE62+Izcenojumu_veidlapa!$AJ62*Kalkulators!$X$14</f>
        <v>0</v>
      </c>
      <c r="U122" s="72">
        <f>$I122*Izcenojumu_veidlapa!AF62+Izcenojumu_veidlapa!$AJ62*Kalkulators!$X$14</f>
        <v>0</v>
      </c>
      <c r="V122" s="72">
        <f>$I122*Izcenojumu_veidlapa!AG62+Izcenojumu_veidlapa!$AJ62*Kalkulators!$X$14</f>
        <v>0</v>
      </c>
      <c r="W122" s="72">
        <f>$I122*Izcenojumu_veidlapa!AH62+Izcenojumu_veidlapa!$AJ62*Kalkulators!$X$14</f>
        <v>0</v>
      </c>
      <c r="X122" s="61"/>
      <c r="Y122" s="119"/>
      <c r="Z122"/>
      <c r="AA122" s="63"/>
      <c r="AB122" s="136"/>
      <c r="AC122" s="136"/>
      <c r="AD122"/>
      <c r="AE122"/>
      <c r="AF122"/>
      <c r="AG122"/>
      <c r="AH122"/>
      <c r="AI122" s="7"/>
      <c r="AJ122" s="122"/>
      <c r="AK122" s="61"/>
      <c r="AL122" s="61"/>
      <c r="AM122" s="61"/>
      <c r="AN122" s="61"/>
      <c r="AO122" s="18"/>
      <c r="AP122" s="18"/>
      <c r="AQ122" s="7"/>
      <c r="AR122" s="7"/>
      <c r="AS122" s="7"/>
      <c r="AT122" s="7"/>
      <c r="AU122" s="7"/>
      <c r="AV122" s="7"/>
      <c r="AW122" s="7"/>
      <c r="AX122" s="7"/>
      <c r="AY122" s="7"/>
      <c r="AZ122" s="7"/>
      <c r="BA122" s="7"/>
      <c r="BB122" s="7"/>
      <c r="BC122"/>
      <c r="BD122"/>
      <c r="BE122" s="119"/>
      <c r="BF122" s="7"/>
      <c r="BG122" s="110"/>
      <c r="BH122" s="18"/>
      <c r="BI122" s="18"/>
      <c r="BJ122" s="18"/>
      <c r="BK122" s="18"/>
      <c r="BL122" s="18"/>
      <c r="BM122" s="18"/>
      <c r="BQ122" s="7"/>
      <c r="BR122" s="7"/>
      <c r="BS122" s="7"/>
      <c r="BT122" s="7"/>
      <c r="BU122" s="7"/>
    </row>
    <row r="123" spans="8:73" ht="14.25" customHeight="1" x14ac:dyDescent="0.25">
      <c r="H123" s="62" t="s">
        <v>113</v>
      </c>
      <c r="I123">
        <v>525</v>
      </c>
      <c r="J123" s="63">
        <v>0.92900000000000005</v>
      </c>
      <c r="K123" s="69">
        <f t="shared" si="6"/>
        <v>0</v>
      </c>
      <c r="L123" s="70">
        <f t="shared" si="7"/>
        <v>0</v>
      </c>
      <c r="M123" s="64" t="e">
        <f>($I123*Izcenojumu_veidlapa!AD63+Izcenojumu_veidlapa!$AJ63*Kalkulators!$X$14)/Kalkulators!$X$14</f>
        <v>#DIV/0!</v>
      </c>
      <c r="N123" s="72" t="e">
        <f>($I123*Izcenojumu_veidlapa!AE63+Izcenojumu_veidlapa!$AJ63*Kalkulators!$X$14)/Kalkulators!$X$14</f>
        <v>#DIV/0!</v>
      </c>
      <c r="O123" s="72" t="e">
        <f>($I123*Izcenojumu_veidlapa!AF63+Izcenojumu_veidlapa!$AJ63*Kalkulators!$X$14)/Kalkulators!$X$14</f>
        <v>#DIV/0!</v>
      </c>
      <c r="P123" s="72" t="e">
        <f>($I123*Izcenojumu_veidlapa!AG63+Izcenojumu_veidlapa!$AJ63*Kalkulators!$X$14)/Kalkulators!$X$14</f>
        <v>#DIV/0!</v>
      </c>
      <c r="Q123" s="72" t="e">
        <f>($I123*Izcenojumu_veidlapa!AH63+Izcenojumu_veidlapa!$AJ63*Kalkulators!$X$14)/Kalkulators!$X$14</f>
        <v>#DIV/0!</v>
      </c>
      <c r="R123" s="147"/>
      <c r="S123" s="72">
        <f>$I123*Izcenojumu_veidlapa!AD63+Izcenojumu_veidlapa!$AJ63*Kalkulators!$X$14</f>
        <v>0</v>
      </c>
      <c r="T123" s="72">
        <f>$I123*Izcenojumu_veidlapa!AE63+Izcenojumu_veidlapa!$AJ63*Kalkulators!$X$14</f>
        <v>0</v>
      </c>
      <c r="U123" s="72">
        <f>$I123*Izcenojumu_veidlapa!AF63+Izcenojumu_veidlapa!$AJ63*Kalkulators!$X$14</f>
        <v>0</v>
      </c>
      <c r="V123" s="72">
        <f>$I123*Izcenojumu_veidlapa!AG63+Izcenojumu_veidlapa!$AJ63*Kalkulators!$X$14</f>
        <v>0</v>
      </c>
      <c r="W123" s="72">
        <f>$I123*Izcenojumu_veidlapa!AH63+Izcenojumu_veidlapa!$AJ63*Kalkulators!$X$14</f>
        <v>0</v>
      </c>
      <c r="X123" s="61"/>
      <c r="Y123" s="119"/>
      <c r="Z123"/>
      <c r="AA123" s="63"/>
      <c r="AB123" s="136"/>
      <c r="AC123" s="136"/>
      <c r="AD123"/>
      <c r="AE123"/>
      <c r="AF123"/>
      <c r="AG123"/>
      <c r="AH123"/>
      <c r="AI123" s="7"/>
      <c r="AJ123" s="122"/>
      <c r="AK123" s="61"/>
      <c r="AL123" s="61"/>
      <c r="AM123" s="61"/>
      <c r="AN123" s="61"/>
      <c r="AO123" s="18"/>
      <c r="AP123" s="18"/>
      <c r="AQ123" s="7"/>
      <c r="AR123" s="7"/>
      <c r="AS123" s="7"/>
      <c r="AT123" s="7"/>
      <c r="AU123" s="7"/>
      <c r="AV123" s="7"/>
      <c r="AW123" s="7"/>
      <c r="AX123" s="7"/>
      <c r="AY123" s="7"/>
      <c r="AZ123" s="7"/>
      <c r="BA123" s="7"/>
      <c r="BB123" s="7"/>
      <c r="BC123"/>
      <c r="BD123"/>
      <c r="BE123" s="119"/>
      <c r="BF123" s="7"/>
      <c r="BG123" s="110"/>
      <c r="BH123" s="18"/>
      <c r="BI123" s="18"/>
      <c r="BJ123" s="18"/>
      <c r="BK123" s="18"/>
      <c r="BL123" s="18"/>
      <c r="BM123" s="18"/>
      <c r="BQ123" s="7"/>
      <c r="BR123" s="7"/>
      <c r="BS123" s="7"/>
      <c r="BT123" s="7"/>
      <c r="BU123" s="7"/>
    </row>
    <row r="124" spans="8:73" ht="14.25" customHeight="1" x14ac:dyDescent="0.25">
      <c r="H124" s="62" t="s">
        <v>115</v>
      </c>
      <c r="I124">
        <v>530</v>
      </c>
      <c r="J124" s="63">
        <v>0.92849999999999999</v>
      </c>
      <c r="K124" s="69">
        <f t="shared" si="6"/>
        <v>0</v>
      </c>
      <c r="L124" s="70">
        <f t="shared" si="7"/>
        <v>0</v>
      </c>
      <c r="M124" s="64" t="e">
        <f>($I124*Izcenojumu_veidlapa!AD64+Izcenojumu_veidlapa!$AJ64*Kalkulators!$X$14)/Kalkulators!$X$14</f>
        <v>#DIV/0!</v>
      </c>
      <c r="N124" s="72" t="e">
        <f>($I124*Izcenojumu_veidlapa!AE64+Izcenojumu_veidlapa!$AJ64*Kalkulators!$X$14)/Kalkulators!$X$14</f>
        <v>#DIV/0!</v>
      </c>
      <c r="O124" s="72" t="e">
        <f>($I124*Izcenojumu_veidlapa!AF64+Izcenojumu_veidlapa!$AJ64*Kalkulators!$X$14)/Kalkulators!$X$14</f>
        <v>#DIV/0!</v>
      </c>
      <c r="P124" s="72" t="e">
        <f>($I124*Izcenojumu_veidlapa!AG64+Izcenojumu_veidlapa!$AJ64*Kalkulators!$X$14)/Kalkulators!$X$14</f>
        <v>#DIV/0!</v>
      </c>
      <c r="Q124" s="72" t="e">
        <f>($I124*Izcenojumu_veidlapa!AH64+Izcenojumu_veidlapa!$AJ64*Kalkulators!$X$14)/Kalkulators!$X$14</f>
        <v>#DIV/0!</v>
      </c>
      <c r="R124" s="147"/>
      <c r="S124" s="72">
        <f>$I124*Izcenojumu_veidlapa!AD64+Izcenojumu_veidlapa!$AJ64*Kalkulators!$X$14</f>
        <v>0</v>
      </c>
      <c r="T124" s="72">
        <f>$I124*Izcenojumu_veidlapa!AE64+Izcenojumu_veidlapa!$AJ64*Kalkulators!$X$14</f>
        <v>0</v>
      </c>
      <c r="U124" s="72">
        <f>$I124*Izcenojumu_veidlapa!AF64+Izcenojumu_veidlapa!$AJ64*Kalkulators!$X$14</f>
        <v>0</v>
      </c>
      <c r="V124" s="72">
        <f>$I124*Izcenojumu_veidlapa!AG64+Izcenojumu_veidlapa!$AJ64*Kalkulators!$X$14</f>
        <v>0</v>
      </c>
      <c r="W124" s="72">
        <f>$I124*Izcenojumu_veidlapa!AH64+Izcenojumu_veidlapa!$AJ64*Kalkulators!$X$14</f>
        <v>0</v>
      </c>
      <c r="X124" s="61"/>
      <c r="Y124" s="119"/>
      <c r="Z124"/>
      <c r="AA124" s="63"/>
      <c r="AB124" s="136"/>
      <c r="AC124" s="136"/>
      <c r="AD124"/>
      <c r="AE124"/>
      <c r="AF124"/>
      <c r="AG124"/>
      <c r="AH124"/>
      <c r="AI124" s="7"/>
      <c r="AJ124" s="122"/>
      <c r="AK124" s="61"/>
      <c r="AL124" s="61"/>
      <c r="AM124" s="61"/>
      <c r="AN124" s="61"/>
      <c r="AO124" s="18"/>
      <c r="AP124" s="18"/>
      <c r="AQ124" s="7"/>
      <c r="AR124" s="7"/>
      <c r="AS124" s="7"/>
      <c r="AT124" s="7"/>
      <c r="AU124" s="7"/>
      <c r="AV124" s="7"/>
      <c r="AW124" s="7"/>
      <c r="AX124" s="7"/>
      <c r="AY124" s="7"/>
      <c r="AZ124" s="7"/>
      <c r="BA124" s="7"/>
      <c r="BB124" s="7"/>
      <c r="BC124"/>
      <c r="BD124"/>
      <c r="BE124" s="119"/>
      <c r="BF124" s="7"/>
      <c r="BG124" s="110"/>
      <c r="BH124" s="18"/>
      <c r="BI124" s="18"/>
      <c r="BJ124" s="18"/>
      <c r="BK124" s="18"/>
      <c r="BL124" s="18"/>
      <c r="BM124" s="18"/>
      <c r="BQ124" s="7"/>
      <c r="BR124" s="7"/>
      <c r="BS124" s="7"/>
      <c r="BT124" s="7"/>
      <c r="BU124" s="7"/>
    </row>
    <row r="125" spans="8:73" ht="14.25" customHeight="1" x14ac:dyDescent="0.25">
      <c r="H125" s="62" t="s">
        <v>117</v>
      </c>
      <c r="I125">
        <v>535</v>
      </c>
      <c r="J125" s="63">
        <v>0.92800000000000005</v>
      </c>
      <c r="K125" s="69">
        <f t="shared" si="6"/>
        <v>0</v>
      </c>
      <c r="L125" s="70">
        <f t="shared" si="7"/>
        <v>0</v>
      </c>
      <c r="M125" s="64" t="e">
        <f>($I125*Izcenojumu_veidlapa!AD65+Izcenojumu_veidlapa!$AJ65*Kalkulators!$X$14)/Kalkulators!$X$14</f>
        <v>#DIV/0!</v>
      </c>
      <c r="N125" s="72" t="e">
        <f>($I125*Izcenojumu_veidlapa!AE65+Izcenojumu_veidlapa!$AJ65*Kalkulators!$X$14)/Kalkulators!$X$14</f>
        <v>#DIV/0!</v>
      </c>
      <c r="O125" s="72" t="e">
        <f>($I125*Izcenojumu_veidlapa!AF65+Izcenojumu_veidlapa!$AJ65*Kalkulators!$X$14)/Kalkulators!$X$14</f>
        <v>#DIV/0!</v>
      </c>
      <c r="P125" s="72" t="e">
        <f>($I125*Izcenojumu_veidlapa!AG65+Izcenojumu_veidlapa!$AJ65*Kalkulators!$X$14)/Kalkulators!$X$14</f>
        <v>#DIV/0!</v>
      </c>
      <c r="Q125" s="72" t="e">
        <f>($I125*Izcenojumu_veidlapa!AH65+Izcenojumu_veidlapa!$AJ65*Kalkulators!$X$14)/Kalkulators!$X$14</f>
        <v>#DIV/0!</v>
      </c>
      <c r="R125" s="147"/>
      <c r="S125" s="72">
        <f>$I125*Izcenojumu_veidlapa!AD65+Izcenojumu_veidlapa!$AJ65*Kalkulators!$X$14</f>
        <v>0</v>
      </c>
      <c r="T125" s="72">
        <f>$I125*Izcenojumu_veidlapa!AE65+Izcenojumu_veidlapa!$AJ65*Kalkulators!$X$14</f>
        <v>0</v>
      </c>
      <c r="U125" s="72">
        <f>$I125*Izcenojumu_veidlapa!AF65+Izcenojumu_veidlapa!$AJ65*Kalkulators!$X$14</f>
        <v>0</v>
      </c>
      <c r="V125" s="72">
        <f>$I125*Izcenojumu_veidlapa!AG65+Izcenojumu_veidlapa!$AJ65*Kalkulators!$X$14</f>
        <v>0</v>
      </c>
      <c r="W125" s="72">
        <f>$I125*Izcenojumu_veidlapa!AH65+Izcenojumu_veidlapa!$AJ65*Kalkulators!$X$14</f>
        <v>0</v>
      </c>
      <c r="X125" s="61"/>
      <c r="Y125" s="119"/>
      <c r="Z125"/>
      <c r="AA125" s="63"/>
      <c r="AB125" s="136"/>
      <c r="AC125" s="136"/>
      <c r="AD125"/>
      <c r="AE125"/>
      <c r="AF125"/>
      <c r="AG125"/>
      <c r="AH125"/>
      <c r="AI125" s="7"/>
      <c r="AJ125" s="122"/>
      <c r="AK125" s="61"/>
      <c r="AL125" s="61"/>
      <c r="AM125" s="61"/>
      <c r="AN125" s="61"/>
      <c r="AO125" s="18"/>
      <c r="AP125" s="18"/>
      <c r="AQ125" s="7"/>
      <c r="AR125" s="7"/>
      <c r="AS125" s="7"/>
      <c r="AT125" s="7"/>
      <c r="AU125" s="7"/>
      <c r="AV125" s="7"/>
      <c r="AW125" s="7"/>
      <c r="AX125" s="7"/>
      <c r="AY125" s="7"/>
      <c r="AZ125" s="7"/>
      <c r="BA125" s="7"/>
      <c r="BB125" s="7"/>
      <c r="BC125"/>
      <c r="BD125"/>
      <c r="BE125" s="119"/>
      <c r="BF125" s="7"/>
      <c r="BG125" s="110"/>
      <c r="BH125" s="18"/>
      <c r="BI125" s="18"/>
      <c r="BJ125" s="18"/>
      <c r="BK125" s="18"/>
      <c r="BL125" s="18"/>
      <c r="BM125" s="18"/>
      <c r="BQ125" s="7"/>
      <c r="BR125" s="7"/>
      <c r="BS125" s="7"/>
      <c r="BT125" s="7"/>
      <c r="BU125" s="7"/>
    </row>
    <row r="126" spans="8:73" ht="14.25" customHeight="1" x14ac:dyDescent="0.25">
      <c r="H126" s="62" t="s">
        <v>119</v>
      </c>
      <c r="I126">
        <v>540</v>
      </c>
      <c r="J126" s="63">
        <v>0.92759999999999998</v>
      </c>
      <c r="K126" s="69">
        <f t="shared" si="6"/>
        <v>0</v>
      </c>
      <c r="L126" s="70">
        <f t="shared" si="7"/>
        <v>0</v>
      </c>
      <c r="M126" s="64" t="e">
        <f>($I126*Izcenojumu_veidlapa!AD66+Izcenojumu_veidlapa!$AJ66*Kalkulators!$X$14)/Kalkulators!$X$14</f>
        <v>#DIV/0!</v>
      </c>
      <c r="N126" s="72" t="e">
        <f>($I126*Izcenojumu_veidlapa!AE66+Izcenojumu_veidlapa!$AJ66*Kalkulators!$X$14)/Kalkulators!$X$14</f>
        <v>#DIV/0!</v>
      </c>
      <c r="O126" s="72" t="e">
        <f>($I126*Izcenojumu_veidlapa!AF66+Izcenojumu_veidlapa!$AJ66*Kalkulators!$X$14)/Kalkulators!$X$14</f>
        <v>#DIV/0!</v>
      </c>
      <c r="P126" s="72" t="e">
        <f>($I126*Izcenojumu_veidlapa!AG66+Izcenojumu_veidlapa!$AJ66*Kalkulators!$X$14)/Kalkulators!$X$14</f>
        <v>#DIV/0!</v>
      </c>
      <c r="Q126" s="72" t="e">
        <f>($I126*Izcenojumu_veidlapa!AH66+Izcenojumu_veidlapa!$AJ66*Kalkulators!$X$14)/Kalkulators!$X$14</f>
        <v>#DIV/0!</v>
      </c>
      <c r="R126" s="147"/>
      <c r="S126" s="72">
        <f>$I126*Izcenojumu_veidlapa!AD66+Izcenojumu_veidlapa!$AJ66*Kalkulators!$X$14</f>
        <v>0</v>
      </c>
      <c r="T126" s="72">
        <f>$I126*Izcenojumu_veidlapa!AE66+Izcenojumu_veidlapa!$AJ66*Kalkulators!$X$14</f>
        <v>0</v>
      </c>
      <c r="U126" s="72">
        <f>$I126*Izcenojumu_veidlapa!AF66+Izcenojumu_veidlapa!$AJ66*Kalkulators!$X$14</f>
        <v>0</v>
      </c>
      <c r="V126" s="72">
        <f>$I126*Izcenojumu_veidlapa!AG66+Izcenojumu_veidlapa!$AJ66*Kalkulators!$X$14</f>
        <v>0</v>
      </c>
      <c r="W126" s="72">
        <f>$I126*Izcenojumu_veidlapa!AH66+Izcenojumu_veidlapa!$AJ66*Kalkulators!$X$14</f>
        <v>0</v>
      </c>
      <c r="X126" s="61"/>
      <c r="Y126" s="119"/>
      <c r="Z126"/>
      <c r="AA126" s="63"/>
      <c r="AB126" s="136"/>
      <c r="AC126" s="136"/>
      <c r="AD126"/>
      <c r="AE126"/>
      <c r="AF126"/>
      <c r="AG126"/>
      <c r="AH126"/>
      <c r="AI126" s="7"/>
      <c r="AJ126" s="122"/>
      <c r="AK126" s="61"/>
      <c r="AL126" s="61"/>
      <c r="AM126" s="61"/>
      <c r="AN126" s="61"/>
      <c r="AO126" s="18"/>
      <c r="AP126" s="18"/>
      <c r="AQ126" s="7"/>
      <c r="AR126" s="7"/>
      <c r="AS126" s="7"/>
      <c r="AT126" s="7"/>
      <c r="AU126" s="7"/>
      <c r="AV126" s="7"/>
      <c r="AW126" s="7"/>
      <c r="AX126" s="7"/>
      <c r="AY126" s="7"/>
      <c r="AZ126" s="7"/>
      <c r="BA126" s="7"/>
      <c r="BB126" s="7"/>
      <c r="BC126"/>
      <c r="BD126"/>
      <c r="BE126" s="119"/>
      <c r="BF126" s="7"/>
      <c r="BG126" s="110"/>
      <c r="BH126" s="18"/>
      <c r="BI126" s="18"/>
      <c r="BJ126" s="18"/>
      <c r="BK126" s="18"/>
      <c r="BL126" s="18"/>
      <c r="BM126" s="18"/>
      <c r="BQ126" s="7"/>
      <c r="BR126" s="7"/>
      <c r="BS126" s="7"/>
      <c r="BT126" s="7"/>
      <c r="BU126" s="7"/>
    </row>
    <row r="127" spans="8:73" ht="14.25" customHeight="1" x14ac:dyDescent="0.25">
      <c r="H127" s="62" t="s">
        <v>121</v>
      </c>
      <c r="I127">
        <v>545</v>
      </c>
      <c r="J127" s="63">
        <v>0.92710000000000004</v>
      </c>
      <c r="K127" s="69">
        <f t="shared" si="6"/>
        <v>0</v>
      </c>
      <c r="L127" s="70">
        <f t="shared" si="7"/>
        <v>0</v>
      </c>
      <c r="M127" s="64" t="e">
        <f>($I127*Izcenojumu_veidlapa!AD67+Izcenojumu_veidlapa!$AJ67*Kalkulators!$X$14)/Kalkulators!$X$14</f>
        <v>#DIV/0!</v>
      </c>
      <c r="N127" s="72" t="e">
        <f>($I127*Izcenojumu_veidlapa!AE67+Izcenojumu_veidlapa!$AJ67*Kalkulators!$X$14)/Kalkulators!$X$14</f>
        <v>#DIV/0!</v>
      </c>
      <c r="O127" s="72" t="e">
        <f>($I127*Izcenojumu_veidlapa!AF67+Izcenojumu_veidlapa!$AJ67*Kalkulators!$X$14)/Kalkulators!$X$14</f>
        <v>#DIV/0!</v>
      </c>
      <c r="P127" s="72" t="e">
        <f>($I127*Izcenojumu_veidlapa!AG67+Izcenojumu_veidlapa!$AJ67*Kalkulators!$X$14)/Kalkulators!$X$14</f>
        <v>#DIV/0!</v>
      </c>
      <c r="Q127" s="72" t="e">
        <f>($I127*Izcenojumu_veidlapa!AH67+Izcenojumu_veidlapa!$AJ67*Kalkulators!$X$14)/Kalkulators!$X$14</f>
        <v>#DIV/0!</v>
      </c>
      <c r="R127" s="147"/>
      <c r="S127" s="72">
        <f>$I127*Izcenojumu_veidlapa!AD67+Izcenojumu_veidlapa!$AJ67*Kalkulators!$X$14</f>
        <v>0</v>
      </c>
      <c r="T127" s="72">
        <f>$I127*Izcenojumu_veidlapa!AE67+Izcenojumu_veidlapa!$AJ67*Kalkulators!$X$14</f>
        <v>0</v>
      </c>
      <c r="U127" s="72">
        <f>$I127*Izcenojumu_veidlapa!AF67+Izcenojumu_veidlapa!$AJ67*Kalkulators!$X$14</f>
        <v>0</v>
      </c>
      <c r="V127" s="72">
        <f>$I127*Izcenojumu_veidlapa!AG67+Izcenojumu_veidlapa!$AJ67*Kalkulators!$X$14</f>
        <v>0</v>
      </c>
      <c r="W127" s="72">
        <f>$I127*Izcenojumu_veidlapa!AH67+Izcenojumu_veidlapa!$AJ67*Kalkulators!$X$14</f>
        <v>0</v>
      </c>
      <c r="X127" s="61"/>
      <c r="Y127" s="119"/>
      <c r="Z127"/>
      <c r="AA127" s="63"/>
      <c r="AB127" s="136"/>
      <c r="AC127" s="136"/>
      <c r="AD127"/>
      <c r="AE127"/>
      <c r="AF127"/>
      <c r="AG127"/>
      <c r="AH127"/>
      <c r="AI127" s="7"/>
      <c r="AJ127" s="122"/>
      <c r="AK127" s="61"/>
      <c r="AL127" s="61"/>
      <c r="AM127" s="61"/>
      <c r="AN127" s="61"/>
      <c r="AO127" s="18"/>
      <c r="AP127" s="18"/>
      <c r="AQ127" s="7"/>
      <c r="AR127" s="7"/>
      <c r="AS127" s="7"/>
      <c r="AT127" s="7"/>
      <c r="AU127" s="7"/>
      <c r="AV127" s="7"/>
      <c r="AW127" s="7"/>
      <c r="AX127" s="7"/>
      <c r="AY127" s="7"/>
      <c r="AZ127" s="7"/>
      <c r="BA127" s="7"/>
      <c r="BB127" s="7"/>
      <c r="BC127"/>
      <c r="BD127"/>
      <c r="BE127" s="119"/>
      <c r="BF127" s="7"/>
      <c r="BG127" s="110"/>
      <c r="BH127" s="18"/>
      <c r="BI127" s="18"/>
      <c r="BJ127" s="18"/>
      <c r="BK127" s="18"/>
      <c r="BL127" s="18"/>
      <c r="BM127" s="18"/>
      <c r="BQ127" s="7"/>
      <c r="BR127" s="7"/>
      <c r="BS127" s="7"/>
      <c r="BT127" s="7"/>
      <c r="BU127" s="7"/>
    </row>
    <row r="128" spans="8:73" ht="14.25" customHeight="1" x14ac:dyDescent="0.25">
      <c r="H128" s="62" t="s">
        <v>123</v>
      </c>
      <c r="I128">
        <v>550</v>
      </c>
      <c r="J128" s="63">
        <v>0.92669999999999997</v>
      </c>
      <c r="K128" s="69">
        <f t="shared" si="6"/>
        <v>0</v>
      </c>
      <c r="L128" s="70">
        <f t="shared" si="7"/>
        <v>0</v>
      </c>
      <c r="M128" s="64" t="e">
        <f>($I128*Izcenojumu_veidlapa!AD68+Izcenojumu_veidlapa!$AJ68*Kalkulators!$X$14)/Kalkulators!$X$14</f>
        <v>#DIV/0!</v>
      </c>
      <c r="N128" s="72" t="e">
        <f>($I128*Izcenojumu_veidlapa!AE68+Izcenojumu_veidlapa!$AJ68*Kalkulators!$X$14)/Kalkulators!$X$14</f>
        <v>#DIV/0!</v>
      </c>
      <c r="O128" s="72" t="e">
        <f>($I128*Izcenojumu_veidlapa!AF68+Izcenojumu_veidlapa!$AJ68*Kalkulators!$X$14)/Kalkulators!$X$14</f>
        <v>#DIV/0!</v>
      </c>
      <c r="P128" s="72" t="e">
        <f>($I128*Izcenojumu_veidlapa!AG68+Izcenojumu_veidlapa!$AJ68*Kalkulators!$X$14)/Kalkulators!$X$14</f>
        <v>#DIV/0!</v>
      </c>
      <c r="Q128" s="72" t="e">
        <f>($I128*Izcenojumu_veidlapa!AH68+Izcenojumu_veidlapa!$AJ68*Kalkulators!$X$14)/Kalkulators!$X$14</f>
        <v>#DIV/0!</v>
      </c>
      <c r="R128" s="147"/>
      <c r="S128" s="72">
        <f>$I128*Izcenojumu_veidlapa!AD68+Izcenojumu_veidlapa!$AJ68*Kalkulators!$X$14</f>
        <v>0</v>
      </c>
      <c r="T128" s="72">
        <f>$I128*Izcenojumu_veidlapa!AE68+Izcenojumu_veidlapa!$AJ68*Kalkulators!$X$14</f>
        <v>0</v>
      </c>
      <c r="U128" s="72">
        <f>$I128*Izcenojumu_veidlapa!AF68+Izcenojumu_veidlapa!$AJ68*Kalkulators!$X$14</f>
        <v>0</v>
      </c>
      <c r="V128" s="72">
        <f>$I128*Izcenojumu_veidlapa!AG68+Izcenojumu_veidlapa!$AJ68*Kalkulators!$X$14</f>
        <v>0</v>
      </c>
      <c r="W128" s="72">
        <f>$I128*Izcenojumu_veidlapa!AH68+Izcenojumu_veidlapa!$AJ68*Kalkulators!$X$14</f>
        <v>0</v>
      </c>
      <c r="X128" s="61"/>
      <c r="Y128" s="119"/>
      <c r="Z128"/>
      <c r="AA128" s="63"/>
      <c r="AB128" s="136"/>
      <c r="AC128" s="136"/>
      <c r="AD128"/>
      <c r="AE128"/>
      <c r="AF128"/>
      <c r="AG128"/>
      <c r="AH128"/>
      <c r="AI128" s="7"/>
      <c r="AJ128" s="122"/>
      <c r="AK128" s="61"/>
      <c r="AL128" s="61"/>
      <c r="AM128" s="61"/>
      <c r="AN128" s="61"/>
      <c r="AO128" s="18"/>
      <c r="AP128" s="18"/>
      <c r="AQ128" s="7"/>
      <c r="AR128" s="7"/>
      <c r="AS128" s="7"/>
      <c r="AT128" s="7"/>
      <c r="AU128" s="7"/>
      <c r="AV128" s="7"/>
      <c r="AW128" s="7"/>
      <c r="AX128" s="7"/>
      <c r="AY128" s="7"/>
      <c r="AZ128" s="7"/>
      <c r="BA128" s="7"/>
      <c r="BB128" s="7"/>
      <c r="BC128"/>
      <c r="BD128"/>
      <c r="BE128" s="119"/>
      <c r="BF128" s="7"/>
      <c r="BG128" s="110"/>
      <c r="BH128" s="18"/>
      <c r="BI128" s="18"/>
      <c r="BJ128" s="18"/>
      <c r="BK128" s="18"/>
      <c r="BL128" s="18"/>
      <c r="BM128" s="18"/>
      <c r="BQ128" s="7"/>
      <c r="BR128" s="7"/>
      <c r="BS128" s="7"/>
      <c r="BT128" s="7"/>
      <c r="BU128" s="7"/>
    </row>
    <row r="129" spans="8:73" ht="14.25" customHeight="1" x14ac:dyDescent="0.25">
      <c r="H129" s="62" t="s">
        <v>125</v>
      </c>
      <c r="I129">
        <v>555</v>
      </c>
      <c r="J129" s="63">
        <v>0.92620000000000002</v>
      </c>
      <c r="K129" s="69">
        <f t="shared" si="6"/>
        <v>0</v>
      </c>
      <c r="L129" s="70">
        <f t="shared" si="7"/>
        <v>0</v>
      </c>
      <c r="M129" s="64" t="e">
        <f>($I129*Izcenojumu_veidlapa!AD69+Izcenojumu_veidlapa!$AJ69*Kalkulators!$X$14)/Kalkulators!$X$14</f>
        <v>#DIV/0!</v>
      </c>
      <c r="N129" s="72" t="e">
        <f>($I129*Izcenojumu_veidlapa!AE69+Izcenojumu_veidlapa!$AJ69*Kalkulators!$X$14)/Kalkulators!$X$14</f>
        <v>#DIV/0!</v>
      </c>
      <c r="O129" s="72" t="e">
        <f>($I129*Izcenojumu_veidlapa!AF69+Izcenojumu_veidlapa!$AJ69*Kalkulators!$X$14)/Kalkulators!$X$14</f>
        <v>#DIV/0!</v>
      </c>
      <c r="P129" s="72" t="e">
        <f>($I129*Izcenojumu_veidlapa!AG69+Izcenojumu_veidlapa!$AJ69*Kalkulators!$X$14)/Kalkulators!$X$14</f>
        <v>#DIV/0!</v>
      </c>
      <c r="Q129" s="72" t="e">
        <f>($I129*Izcenojumu_veidlapa!AH69+Izcenojumu_veidlapa!$AJ69*Kalkulators!$X$14)/Kalkulators!$X$14</f>
        <v>#DIV/0!</v>
      </c>
      <c r="R129" s="147"/>
      <c r="S129" s="72">
        <f>$I129*Izcenojumu_veidlapa!AD69+Izcenojumu_veidlapa!$AJ69*Kalkulators!$X$14</f>
        <v>0</v>
      </c>
      <c r="T129" s="72">
        <f>$I129*Izcenojumu_veidlapa!AE69+Izcenojumu_veidlapa!$AJ69*Kalkulators!$X$14</f>
        <v>0</v>
      </c>
      <c r="U129" s="72">
        <f>$I129*Izcenojumu_veidlapa!AF69+Izcenojumu_veidlapa!$AJ69*Kalkulators!$X$14</f>
        <v>0</v>
      </c>
      <c r="V129" s="72">
        <f>$I129*Izcenojumu_veidlapa!AG69+Izcenojumu_veidlapa!$AJ69*Kalkulators!$X$14</f>
        <v>0</v>
      </c>
      <c r="W129" s="72">
        <f>$I129*Izcenojumu_veidlapa!AH69+Izcenojumu_veidlapa!$AJ69*Kalkulators!$X$14</f>
        <v>0</v>
      </c>
      <c r="X129" s="61"/>
      <c r="Y129" s="119"/>
      <c r="Z129"/>
      <c r="AA129" s="63"/>
      <c r="AB129" s="136"/>
      <c r="AC129" s="136"/>
      <c r="AD129"/>
      <c r="AE129"/>
      <c r="AF129"/>
      <c r="AG129"/>
      <c r="AH129"/>
      <c r="AI129" s="7"/>
      <c r="AJ129" s="122"/>
      <c r="AK129" s="61"/>
      <c r="AL129" s="61"/>
      <c r="AM129" s="61"/>
      <c r="AN129" s="61"/>
      <c r="AO129" s="18"/>
      <c r="AP129" s="18"/>
      <c r="AQ129" s="7"/>
      <c r="AR129" s="7"/>
      <c r="AS129" s="7"/>
      <c r="AT129" s="7"/>
      <c r="AU129" s="7"/>
      <c r="AV129" s="7"/>
      <c r="AW129" s="7"/>
      <c r="AX129" s="7"/>
      <c r="AY129" s="7"/>
      <c r="AZ129" s="7"/>
      <c r="BA129" s="7"/>
      <c r="BB129" s="7"/>
      <c r="BC129"/>
      <c r="BD129"/>
      <c r="BE129" s="119"/>
      <c r="BF129" s="7"/>
      <c r="BG129" s="110"/>
      <c r="BH129" s="18"/>
      <c r="BI129" s="18"/>
      <c r="BJ129" s="18"/>
      <c r="BK129" s="18"/>
      <c r="BL129" s="18"/>
      <c r="BM129" s="18"/>
      <c r="BQ129" s="7"/>
      <c r="BR129" s="7"/>
      <c r="BS129" s="7"/>
      <c r="BT129" s="7"/>
      <c r="BU129" s="7"/>
    </row>
    <row r="130" spans="8:73" ht="14.25" customHeight="1" x14ac:dyDescent="0.25">
      <c r="H130" s="62" t="s">
        <v>127</v>
      </c>
      <c r="I130">
        <v>560</v>
      </c>
      <c r="J130" s="63">
        <v>0.92579999999999996</v>
      </c>
      <c r="K130" s="69">
        <f t="shared" si="6"/>
        <v>0</v>
      </c>
      <c r="L130" s="70">
        <f t="shared" si="7"/>
        <v>0</v>
      </c>
      <c r="M130" s="64" t="e">
        <f>($I130*Izcenojumu_veidlapa!AD70+Izcenojumu_veidlapa!$AJ70*Kalkulators!$X$14)/Kalkulators!$X$14</f>
        <v>#DIV/0!</v>
      </c>
      <c r="N130" s="72" t="e">
        <f>($I130*Izcenojumu_veidlapa!AE70+Izcenojumu_veidlapa!$AJ70*Kalkulators!$X$14)/Kalkulators!$X$14</f>
        <v>#DIV/0!</v>
      </c>
      <c r="O130" s="72" t="e">
        <f>($I130*Izcenojumu_veidlapa!AF70+Izcenojumu_veidlapa!$AJ70*Kalkulators!$X$14)/Kalkulators!$X$14</f>
        <v>#DIV/0!</v>
      </c>
      <c r="P130" s="72" t="e">
        <f>($I130*Izcenojumu_veidlapa!AG70+Izcenojumu_veidlapa!$AJ70*Kalkulators!$X$14)/Kalkulators!$X$14</f>
        <v>#DIV/0!</v>
      </c>
      <c r="Q130" s="72" t="e">
        <f>($I130*Izcenojumu_veidlapa!AH70+Izcenojumu_veidlapa!$AJ70*Kalkulators!$X$14)/Kalkulators!$X$14</f>
        <v>#DIV/0!</v>
      </c>
      <c r="R130" s="147"/>
      <c r="S130" s="72">
        <f>$I130*Izcenojumu_veidlapa!AD70+Izcenojumu_veidlapa!$AJ70*Kalkulators!$X$14</f>
        <v>0</v>
      </c>
      <c r="T130" s="72">
        <f>$I130*Izcenojumu_veidlapa!AE70+Izcenojumu_veidlapa!$AJ70*Kalkulators!$X$14</f>
        <v>0</v>
      </c>
      <c r="U130" s="72">
        <f>$I130*Izcenojumu_veidlapa!AF70+Izcenojumu_veidlapa!$AJ70*Kalkulators!$X$14</f>
        <v>0</v>
      </c>
      <c r="V130" s="72">
        <f>$I130*Izcenojumu_veidlapa!AG70+Izcenojumu_veidlapa!$AJ70*Kalkulators!$X$14</f>
        <v>0</v>
      </c>
      <c r="W130" s="72">
        <f>$I130*Izcenojumu_veidlapa!AH70+Izcenojumu_veidlapa!$AJ70*Kalkulators!$X$14</f>
        <v>0</v>
      </c>
      <c r="X130" s="61"/>
      <c r="Y130" s="119"/>
      <c r="Z130"/>
      <c r="AA130" s="63"/>
      <c r="AB130" s="136"/>
      <c r="AC130" s="136"/>
      <c r="AD130"/>
      <c r="AE130"/>
      <c r="AF130"/>
      <c r="AG130"/>
      <c r="AH130"/>
      <c r="AI130" s="7"/>
      <c r="AJ130" s="122"/>
      <c r="AK130" s="61"/>
      <c r="AL130" s="61"/>
      <c r="AM130" s="61"/>
      <c r="AN130" s="61"/>
      <c r="AO130" s="18"/>
      <c r="AP130" s="18"/>
      <c r="AQ130" s="7"/>
      <c r="AR130" s="7"/>
      <c r="AS130" s="7"/>
      <c r="AT130" s="7"/>
      <c r="AU130" s="7"/>
      <c r="AV130" s="7"/>
      <c r="AW130" s="7"/>
      <c r="AX130" s="7"/>
      <c r="AY130" s="7"/>
      <c r="AZ130" s="7"/>
      <c r="BA130" s="7"/>
      <c r="BB130" s="7"/>
      <c r="BC130"/>
      <c r="BD130"/>
      <c r="BE130" s="119"/>
      <c r="BF130" s="7"/>
      <c r="BG130" s="110"/>
      <c r="BH130" s="18"/>
      <c r="BI130" s="18"/>
      <c r="BJ130" s="18"/>
      <c r="BK130" s="18"/>
      <c r="BL130" s="18"/>
      <c r="BM130" s="18"/>
      <c r="BQ130" s="7"/>
      <c r="BR130" s="7"/>
      <c r="BS130" s="7"/>
      <c r="BT130" s="7"/>
      <c r="BU130" s="7"/>
    </row>
    <row r="131" spans="8:73" ht="14.25" customHeight="1" x14ac:dyDescent="0.25">
      <c r="H131" s="62" t="s">
        <v>129</v>
      </c>
      <c r="I131">
        <v>565</v>
      </c>
      <c r="J131" s="63">
        <v>0.9254</v>
      </c>
      <c r="K131" s="69">
        <f t="shared" si="6"/>
        <v>0</v>
      </c>
      <c r="L131" s="70">
        <f t="shared" si="7"/>
        <v>0</v>
      </c>
      <c r="M131" s="64" t="e">
        <f>($I131*Izcenojumu_veidlapa!AD71+Izcenojumu_veidlapa!$AJ71*Kalkulators!$X$14)/Kalkulators!$X$14</f>
        <v>#DIV/0!</v>
      </c>
      <c r="N131" s="72" t="e">
        <f>($I131*Izcenojumu_veidlapa!AE71+Izcenojumu_veidlapa!$AJ71*Kalkulators!$X$14)/Kalkulators!$X$14</f>
        <v>#DIV/0!</v>
      </c>
      <c r="O131" s="72" t="e">
        <f>($I131*Izcenojumu_veidlapa!AF71+Izcenojumu_veidlapa!$AJ71*Kalkulators!$X$14)/Kalkulators!$X$14</f>
        <v>#DIV/0!</v>
      </c>
      <c r="P131" s="72" t="e">
        <f>($I131*Izcenojumu_veidlapa!AG71+Izcenojumu_veidlapa!$AJ71*Kalkulators!$X$14)/Kalkulators!$X$14</f>
        <v>#DIV/0!</v>
      </c>
      <c r="Q131" s="72" t="e">
        <f>($I131*Izcenojumu_veidlapa!AH71+Izcenojumu_veidlapa!$AJ71*Kalkulators!$X$14)/Kalkulators!$X$14</f>
        <v>#DIV/0!</v>
      </c>
      <c r="R131" s="147"/>
      <c r="S131" s="72">
        <f>$I131*Izcenojumu_veidlapa!AD71+Izcenojumu_veidlapa!$AJ71*Kalkulators!$X$14</f>
        <v>0</v>
      </c>
      <c r="T131" s="72">
        <f>$I131*Izcenojumu_veidlapa!AE71+Izcenojumu_veidlapa!$AJ71*Kalkulators!$X$14</f>
        <v>0</v>
      </c>
      <c r="U131" s="72">
        <f>$I131*Izcenojumu_veidlapa!AF71+Izcenojumu_veidlapa!$AJ71*Kalkulators!$X$14</f>
        <v>0</v>
      </c>
      <c r="V131" s="72">
        <f>$I131*Izcenojumu_veidlapa!AG71+Izcenojumu_veidlapa!$AJ71*Kalkulators!$X$14</f>
        <v>0</v>
      </c>
      <c r="W131" s="72">
        <f>$I131*Izcenojumu_veidlapa!AH71+Izcenojumu_veidlapa!$AJ71*Kalkulators!$X$14</f>
        <v>0</v>
      </c>
      <c r="X131" s="61"/>
      <c r="Y131" s="119"/>
      <c r="Z131"/>
      <c r="AA131" s="63"/>
      <c r="AB131" s="136"/>
      <c r="AC131" s="136"/>
      <c r="AD131"/>
      <c r="AE131"/>
      <c r="AF131"/>
      <c r="AG131"/>
      <c r="AH131"/>
      <c r="AI131" s="7"/>
      <c r="AJ131" s="122"/>
      <c r="AK131" s="61"/>
      <c r="AL131" s="61"/>
      <c r="AM131" s="61"/>
      <c r="AN131" s="61"/>
      <c r="AO131" s="18"/>
      <c r="AP131" s="18"/>
      <c r="AQ131" s="7"/>
      <c r="AR131" s="7"/>
      <c r="AS131" s="7"/>
      <c r="AT131" s="7"/>
      <c r="AU131" s="7"/>
      <c r="AV131" s="7"/>
      <c r="AW131" s="7"/>
      <c r="AX131" s="7"/>
      <c r="AY131" s="7"/>
      <c r="AZ131" s="7"/>
      <c r="BA131" s="7"/>
      <c r="BB131" s="7"/>
      <c r="BC131"/>
      <c r="BD131"/>
      <c r="BE131" s="119"/>
      <c r="BF131" s="7"/>
      <c r="BG131" s="110"/>
      <c r="BH131" s="18"/>
      <c r="BI131" s="18"/>
      <c r="BJ131" s="18"/>
      <c r="BK131" s="18"/>
      <c r="BL131" s="18"/>
      <c r="BM131" s="18"/>
      <c r="BQ131" s="7"/>
      <c r="BR131" s="7"/>
      <c r="BS131" s="7"/>
      <c r="BT131" s="7"/>
      <c r="BU131" s="7"/>
    </row>
    <row r="132" spans="8:73" ht="14.25" customHeight="1" x14ac:dyDescent="0.25">
      <c r="H132" s="62" t="s">
        <v>131</v>
      </c>
      <c r="I132">
        <v>570</v>
      </c>
      <c r="J132" s="63">
        <v>0.92500000000000004</v>
      </c>
      <c r="K132" s="69">
        <f t="shared" si="6"/>
        <v>0</v>
      </c>
      <c r="L132" s="70">
        <f t="shared" si="7"/>
        <v>0</v>
      </c>
      <c r="M132" s="64" t="e">
        <f>($I132*Izcenojumu_veidlapa!AD72+Izcenojumu_veidlapa!$AJ72*Kalkulators!$X$14)/Kalkulators!$X$14</f>
        <v>#DIV/0!</v>
      </c>
      <c r="N132" s="72" t="e">
        <f>($I132*Izcenojumu_veidlapa!AE72+Izcenojumu_veidlapa!$AJ72*Kalkulators!$X$14)/Kalkulators!$X$14</f>
        <v>#DIV/0!</v>
      </c>
      <c r="O132" s="72" t="e">
        <f>($I132*Izcenojumu_veidlapa!AF72+Izcenojumu_veidlapa!$AJ72*Kalkulators!$X$14)/Kalkulators!$X$14</f>
        <v>#DIV/0!</v>
      </c>
      <c r="P132" s="72" t="e">
        <f>($I132*Izcenojumu_veidlapa!AG72+Izcenojumu_veidlapa!$AJ72*Kalkulators!$X$14)/Kalkulators!$X$14</f>
        <v>#DIV/0!</v>
      </c>
      <c r="Q132" s="72" t="e">
        <f>($I132*Izcenojumu_veidlapa!AH72+Izcenojumu_veidlapa!$AJ72*Kalkulators!$X$14)/Kalkulators!$X$14</f>
        <v>#DIV/0!</v>
      </c>
      <c r="R132" s="147"/>
      <c r="S132" s="72">
        <f>$I132*Izcenojumu_veidlapa!AD72+Izcenojumu_veidlapa!$AJ72*Kalkulators!$X$14</f>
        <v>0</v>
      </c>
      <c r="T132" s="72">
        <f>$I132*Izcenojumu_veidlapa!AE72+Izcenojumu_veidlapa!$AJ72*Kalkulators!$X$14</f>
        <v>0</v>
      </c>
      <c r="U132" s="72">
        <f>$I132*Izcenojumu_veidlapa!AF72+Izcenojumu_veidlapa!$AJ72*Kalkulators!$X$14</f>
        <v>0</v>
      </c>
      <c r="V132" s="72">
        <f>$I132*Izcenojumu_veidlapa!AG72+Izcenojumu_veidlapa!$AJ72*Kalkulators!$X$14</f>
        <v>0</v>
      </c>
      <c r="W132" s="72">
        <f>$I132*Izcenojumu_veidlapa!AH72+Izcenojumu_veidlapa!$AJ72*Kalkulators!$X$14</f>
        <v>0</v>
      </c>
      <c r="X132" s="61"/>
      <c r="Y132" s="119"/>
      <c r="Z132"/>
      <c r="AA132" s="63"/>
      <c r="AB132" s="136"/>
      <c r="AC132" s="136"/>
      <c r="AD132"/>
      <c r="AE132"/>
      <c r="AF132"/>
      <c r="AG132"/>
      <c r="AH132"/>
      <c r="AI132" s="7"/>
      <c r="AJ132" s="122"/>
      <c r="AK132" s="61"/>
      <c r="AL132" s="61"/>
      <c r="AM132" s="61"/>
      <c r="AN132" s="61"/>
      <c r="AO132" s="18"/>
      <c r="AP132" s="18"/>
      <c r="AQ132" s="7"/>
      <c r="AR132" s="7"/>
      <c r="AS132" s="7"/>
      <c r="AT132" s="7"/>
      <c r="AU132" s="7"/>
      <c r="AV132" s="7"/>
      <c r="AW132" s="7"/>
      <c r="AX132" s="7"/>
      <c r="AY132" s="7"/>
      <c r="AZ132" s="7"/>
      <c r="BA132" s="7"/>
      <c r="BB132" s="7"/>
      <c r="BC132"/>
      <c r="BD132"/>
      <c r="BE132" s="119"/>
      <c r="BF132" s="7"/>
      <c r="BG132" s="110"/>
      <c r="BH132" s="18"/>
      <c r="BI132" s="18"/>
      <c r="BJ132" s="18"/>
      <c r="BK132" s="18"/>
      <c r="BL132" s="18"/>
      <c r="BM132" s="18"/>
      <c r="BQ132" s="7"/>
      <c r="BR132" s="7"/>
      <c r="BS132" s="7"/>
      <c r="BT132" s="7"/>
      <c r="BU132" s="7"/>
    </row>
    <row r="133" spans="8:73" ht="14.25" customHeight="1" x14ac:dyDescent="0.25">
      <c r="H133" s="62" t="s">
        <v>133</v>
      </c>
      <c r="I133">
        <v>575</v>
      </c>
      <c r="J133" s="63">
        <v>0.92449999999999999</v>
      </c>
      <c r="K133" s="69">
        <f t="shared" si="6"/>
        <v>0</v>
      </c>
      <c r="L133" s="70">
        <f t="shared" si="7"/>
        <v>0</v>
      </c>
      <c r="M133" s="64" t="e">
        <f>($I133*Izcenojumu_veidlapa!AD73+Izcenojumu_veidlapa!$AJ73*Kalkulators!$X$14)/Kalkulators!$X$14</f>
        <v>#DIV/0!</v>
      </c>
      <c r="N133" s="72" t="e">
        <f>($I133*Izcenojumu_veidlapa!AE73+Izcenojumu_veidlapa!$AJ73*Kalkulators!$X$14)/Kalkulators!$X$14</f>
        <v>#DIV/0!</v>
      </c>
      <c r="O133" s="72" t="e">
        <f>($I133*Izcenojumu_veidlapa!AF73+Izcenojumu_veidlapa!$AJ73*Kalkulators!$X$14)/Kalkulators!$X$14</f>
        <v>#DIV/0!</v>
      </c>
      <c r="P133" s="72" t="e">
        <f>($I133*Izcenojumu_veidlapa!AG73+Izcenojumu_veidlapa!$AJ73*Kalkulators!$X$14)/Kalkulators!$X$14</f>
        <v>#DIV/0!</v>
      </c>
      <c r="Q133" s="72" t="e">
        <f>($I133*Izcenojumu_veidlapa!AH73+Izcenojumu_veidlapa!$AJ73*Kalkulators!$X$14)/Kalkulators!$X$14</f>
        <v>#DIV/0!</v>
      </c>
      <c r="R133" s="147"/>
      <c r="S133" s="72">
        <f>$I133*Izcenojumu_veidlapa!AD73+Izcenojumu_veidlapa!$AJ73*Kalkulators!$X$14</f>
        <v>0</v>
      </c>
      <c r="T133" s="72">
        <f>$I133*Izcenojumu_veidlapa!AE73+Izcenojumu_veidlapa!$AJ73*Kalkulators!$X$14</f>
        <v>0</v>
      </c>
      <c r="U133" s="72">
        <f>$I133*Izcenojumu_veidlapa!AF73+Izcenojumu_veidlapa!$AJ73*Kalkulators!$X$14</f>
        <v>0</v>
      </c>
      <c r="V133" s="72">
        <f>$I133*Izcenojumu_veidlapa!AG73+Izcenojumu_veidlapa!$AJ73*Kalkulators!$X$14</f>
        <v>0</v>
      </c>
      <c r="W133" s="72">
        <f>$I133*Izcenojumu_veidlapa!AH73+Izcenojumu_veidlapa!$AJ73*Kalkulators!$X$14</f>
        <v>0</v>
      </c>
      <c r="X133" s="61"/>
      <c r="Y133" s="119"/>
      <c r="Z133"/>
      <c r="AA133" s="63"/>
      <c r="AB133" s="136"/>
      <c r="AC133" s="136"/>
      <c r="AD133"/>
      <c r="AE133"/>
      <c r="AF133"/>
      <c r="AG133"/>
      <c r="AH133"/>
      <c r="AI133" s="7"/>
      <c r="AJ133" s="122"/>
      <c r="AK133" s="61"/>
      <c r="AL133" s="61"/>
      <c r="AM133" s="61"/>
      <c r="AN133" s="61"/>
      <c r="AO133" s="18"/>
      <c r="AP133" s="18"/>
      <c r="AQ133" s="7"/>
      <c r="AR133" s="7"/>
      <c r="AS133" s="7"/>
      <c r="AT133" s="7"/>
      <c r="AU133" s="7"/>
      <c r="AV133" s="7"/>
      <c r="AW133" s="7"/>
      <c r="AX133" s="7"/>
      <c r="AY133" s="7"/>
      <c r="AZ133" s="7"/>
      <c r="BA133" s="7"/>
      <c r="BB133" s="7"/>
      <c r="BC133"/>
      <c r="BD133"/>
      <c r="BE133" s="119"/>
      <c r="BF133" s="7"/>
      <c r="BG133" s="110"/>
      <c r="BH133" s="18"/>
      <c r="BI133" s="18"/>
      <c r="BJ133" s="18"/>
      <c r="BK133" s="18"/>
      <c r="BL133" s="18"/>
      <c r="BM133" s="18"/>
      <c r="BQ133" s="7"/>
      <c r="BR133" s="7"/>
      <c r="BS133" s="7"/>
      <c r="BT133" s="7"/>
      <c r="BU133" s="7"/>
    </row>
    <row r="134" spans="8:73" ht="14.25" customHeight="1" x14ac:dyDescent="0.25">
      <c r="H134" s="62" t="s">
        <v>135</v>
      </c>
      <c r="I134">
        <v>580</v>
      </c>
      <c r="J134" s="63">
        <v>0.92410000000000003</v>
      </c>
      <c r="K134" s="69">
        <f t="shared" si="6"/>
        <v>0</v>
      </c>
      <c r="L134" s="70">
        <f t="shared" si="7"/>
        <v>0</v>
      </c>
      <c r="M134" s="64" t="e">
        <f>($I134*Izcenojumu_veidlapa!AD74+Izcenojumu_veidlapa!$AJ74*Kalkulators!$X$14)/Kalkulators!$X$14</f>
        <v>#DIV/0!</v>
      </c>
      <c r="N134" s="72" t="e">
        <f>($I134*Izcenojumu_veidlapa!AE74+Izcenojumu_veidlapa!$AJ74*Kalkulators!$X$14)/Kalkulators!$X$14</f>
        <v>#DIV/0!</v>
      </c>
      <c r="O134" s="72" t="e">
        <f>($I134*Izcenojumu_veidlapa!AF74+Izcenojumu_veidlapa!$AJ74*Kalkulators!$X$14)/Kalkulators!$X$14</f>
        <v>#DIV/0!</v>
      </c>
      <c r="P134" s="72" t="e">
        <f>($I134*Izcenojumu_veidlapa!AG74+Izcenojumu_veidlapa!$AJ74*Kalkulators!$X$14)/Kalkulators!$X$14</f>
        <v>#DIV/0!</v>
      </c>
      <c r="Q134" s="72" t="e">
        <f>($I134*Izcenojumu_veidlapa!AH74+Izcenojumu_veidlapa!$AJ74*Kalkulators!$X$14)/Kalkulators!$X$14</f>
        <v>#DIV/0!</v>
      </c>
      <c r="R134" s="147"/>
      <c r="S134" s="72">
        <f>$I134*Izcenojumu_veidlapa!AD74+Izcenojumu_veidlapa!$AJ74*Kalkulators!$X$14</f>
        <v>0</v>
      </c>
      <c r="T134" s="72">
        <f>$I134*Izcenojumu_veidlapa!AE74+Izcenojumu_veidlapa!$AJ74*Kalkulators!$X$14</f>
        <v>0</v>
      </c>
      <c r="U134" s="72">
        <f>$I134*Izcenojumu_veidlapa!AF74+Izcenojumu_veidlapa!$AJ74*Kalkulators!$X$14</f>
        <v>0</v>
      </c>
      <c r="V134" s="72">
        <f>$I134*Izcenojumu_veidlapa!AG74+Izcenojumu_veidlapa!$AJ74*Kalkulators!$X$14</f>
        <v>0</v>
      </c>
      <c r="W134" s="72">
        <f>$I134*Izcenojumu_veidlapa!AH74+Izcenojumu_veidlapa!$AJ74*Kalkulators!$X$14</f>
        <v>0</v>
      </c>
      <c r="X134" s="61"/>
      <c r="Y134" s="119"/>
      <c r="Z134"/>
      <c r="AA134" s="63"/>
      <c r="AB134" s="136"/>
      <c r="AC134" s="136"/>
      <c r="AD134"/>
      <c r="AE134"/>
      <c r="AF134"/>
      <c r="AG134"/>
      <c r="AH134"/>
      <c r="AI134" s="7"/>
      <c r="AJ134" s="122"/>
      <c r="AK134" s="61"/>
      <c r="AL134" s="61"/>
      <c r="AM134" s="61"/>
      <c r="AN134" s="61"/>
      <c r="AO134" s="18"/>
      <c r="AP134" s="18"/>
      <c r="AQ134" s="7"/>
      <c r="AR134" s="7"/>
      <c r="AS134" s="7"/>
      <c r="AT134" s="7"/>
      <c r="AU134" s="7"/>
      <c r="AV134" s="7"/>
      <c r="AW134" s="7"/>
      <c r="AX134" s="7"/>
      <c r="AY134" s="7"/>
      <c r="AZ134" s="7"/>
      <c r="BA134" s="7"/>
      <c r="BB134" s="7"/>
      <c r="BC134"/>
      <c r="BD134"/>
      <c r="BE134" s="119"/>
      <c r="BF134" s="7"/>
      <c r="BG134" s="110"/>
      <c r="BH134" s="18"/>
      <c r="BI134" s="18"/>
      <c r="BJ134" s="18"/>
      <c r="BK134" s="18"/>
      <c r="BL134" s="18"/>
      <c r="BM134" s="18"/>
      <c r="BQ134" s="7"/>
      <c r="BR134" s="7"/>
      <c r="BS134" s="7"/>
      <c r="BT134" s="7"/>
      <c r="BU134" s="7"/>
    </row>
    <row r="135" spans="8:73" ht="14.25" customHeight="1" x14ac:dyDescent="0.25">
      <c r="H135" s="62" t="s">
        <v>137</v>
      </c>
      <c r="I135">
        <v>585</v>
      </c>
      <c r="J135" s="63">
        <v>0.92369999999999997</v>
      </c>
      <c r="K135" s="69">
        <f t="shared" si="6"/>
        <v>0</v>
      </c>
      <c r="L135" s="70">
        <f t="shared" si="7"/>
        <v>0</v>
      </c>
      <c r="M135" s="64" t="e">
        <f>($I135*Izcenojumu_veidlapa!AD75+Izcenojumu_veidlapa!$AJ75*Kalkulators!$X$14)/Kalkulators!$X$14</f>
        <v>#DIV/0!</v>
      </c>
      <c r="N135" s="72" t="e">
        <f>($I135*Izcenojumu_veidlapa!AE75+Izcenojumu_veidlapa!$AJ75*Kalkulators!$X$14)/Kalkulators!$X$14</f>
        <v>#DIV/0!</v>
      </c>
      <c r="O135" s="72" t="e">
        <f>($I135*Izcenojumu_veidlapa!AF75+Izcenojumu_veidlapa!$AJ75*Kalkulators!$X$14)/Kalkulators!$X$14</f>
        <v>#DIV/0!</v>
      </c>
      <c r="P135" s="72" t="e">
        <f>($I135*Izcenojumu_veidlapa!AG75+Izcenojumu_veidlapa!$AJ75*Kalkulators!$X$14)/Kalkulators!$X$14</f>
        <v>#DIV/0!</v>
      </c>
      <c r="Q135" s="72" t="e">
        <f>($I135*Izcenojumu_veidlapa!AH75+Izcenojumu_veidlapa!$AJ75*Kalkulators!$X$14)/Kalkulators!$X$14</f>
        <v>#DIV/0!</v>
      </c>
      <c r="R135" s="147"/>
      <c r="S135" s="72">
        <f>$I135*Izcenojumu_veidlapa!AD75+Izcenojumu_veidlapa!$AJ75*Kalkulators!$X$14</f>
        <v>0</v>
      </c>
      <c r="T135" s="72">
        <f>$I135*Izcenojumu_veidlapa!AE75+Izcenojumu_veidlapa!$AJ75*Kalkulators!$X$14</f>
        <v>0</v>
      </c>
      <c r="U135" s="72">
        <f>$I135*Izcenojumu_veidlapa!AF75+Izcenojumu_veidlapa!$AJ75*Kalkulators!$X$14</f>
        <v>0</v>
      </c>
      <c r="V135" s="72">
        <f>$I135*Izcenojumu_veidlapa!AG75+Izcenojumu_veidlapa!$AJ75*Kalkulators!$X$14</f>
        <v>0</v>
      </c>
      <c r="W135" s="72">
        <f>$I135*Izcenojumu_veidlapa!AH75+Izcenojumu_veidlapa!$AJ75*Kalkulators!$X$14</f>
        <v>0</v>
      </c>
      <c r="X135" s="61"/>
      <c r="Y135" s="119"/>
      <c r="Z135"/>
      <c r="AA135" s="63"/>
      <c r="AB135" s="136"/>
      <c r="AC135" s="136"/>
      <c r="AD135"/>
      <c r="AE135"/>
      <c r="AF135"/>
      <c r="AG135"/>
      <c r="AH135"/>
      <c r="AI135" s="7"/>
      <c r="AJ135" s="122"/>
      <c r="AK135" s="61"/>
      <c r="AL135" s="61"/>
      <c r="AM135" s="61"/>
      <c r="AN135" s="61"/>
      <c r="AO135" s="18"/>
      <c r="AP135" s="18"/>
      <c r="AQ135" s="7"/>
      <c r="AR135" s="7"/>
      <c r="AS135" s="7"/>
      <c r="AT135" s="7"/>
      <c r="AU135" s="7"/>
      <c r="AV135" s="7"/>
      <c r="AW135" s="7"/>
      <c r="AX135" s="7"/>
      <c r="AY135" s="7"/>
      <c r="AZ135" s="7"/>
      <c r="BA135" s="7"/>
      <c r="BB135" s="7"/>
      <c r="BC135"/>
      <c r="BD135"/>
      <c r="BE135" s="119"/>
      <c r="BF135" s="7"/>
      <c r="BG135" s="110"/>
      <c r="BH135" s="18"/>
      <c r="BI135" s="18"/>
      <c r="BJ135" s="18"/>
      <c r="BK135" s="18"/>
      <c r="BL135" s="18"/>
      <c r="BM135" s="18"/>
      <c r="BQ135" s="7"/>
      <c r="BR135" s="7"/>
      <c r="BS135" s="7"/>
      <c r="BT135" s="7"/>
      <c r="BU135" s="7"/>
    </row>
    <row r="136" spans="8:73" ht="14.25" customHeight="1" x14ac:dyDescent="0.25">
      <c r="H136" s="62" t="s">
        <v>139</v>
      </c>
      <c r="I136">
        <v>590</v>
      </c>
      <c r="J136" s="63">
        <v>0.9234</v>
      </c>
      <c r="K136" s="69">
        <f t="shared" si="6"/>
        <v>0</v>
      </c>
      <c r="L136" s="70">
        <f t="shared" si="7"/>
        <v>0</v>
      </c>
      <c r="M136" s="64" t="e">
        <f>($I136*Izcenojumu_veidlapa!AD76+Izcenojumu_veidlapa!$AJ76*Kalkulators!$X$14)/Kalkulators!$X$14</f>
        <v>#DIV/0!</v>
      </c>
      <c r="N136" s="72" t="e">
        <f>($I136*Izcenojumu_veidlapa!AE76+Izcenojumu_veidlapa!$AJ76*Kalkulators!$X$14)/Kalkulators!$X$14</f>
        <v>#DIV/0!</v>
      </c>
      <c r="O136" s="72" t="e">
        <f>($I136*Izcenojumu_veidlapa!AF76+Izcenojumu_veidlapa!$AJ76*Kalkulators!$X$14)/Kalkulators!$X$14</f>
        <v>#DIV/0!</v>
      </c>
      <c r="P136" s="72" t="e">
        <f>($I136*Izcenojumu_veidlapa!AG76+Izcenojumu_veidlapa!$AJ76*Kalkulators!$X$14)/Kalkulators!$X$14</f>
        <v>#DIV/0!</v>
      </c>
      <c r="Q136" s="72" t="e">
        <f>($I136*Izcenojumu_veidlapa!AH76+Izcenojumu_veidlapa!$AJ76*Kalkulators!$X$14)/Kalkulators!$X$14</f>
        <v>#DIV/0!</v>
      </c>
      <c r="R136" s="147"/>
      <c r="S136" s="72">
        <f>$I136*Izcenojumu_veidlapa!AD76+Izcenojumu_veidlapa!$AJ76*Kalkulators!$X$14</f>
        <v>0</v>
      </c>
      <c r="T136" s="72">
        <f>$I136*Izcenojumu_veidlapa!AE76+Izcenojumu_veidlapa!$AJ76*Kalkulators!$X$14</f>
        <v>0</v>
      </c>
      <c r="U136" s="72">
        <f>$I136*Izcenojumu_veidlapa!AF76+Izcenojumu_veidlapa!$AJ76*Kalkulators!$X$14</f>
        <v>0</v>
      </c>
      <c r="V136" s="72">
        <f>$I136*Izcenojumu_veidlapa!AG76+Izcenojumu_veidlapa!$AJ76*Kalkulators!$X$14</f>
        <v>0</v>
      </c>
      <c r="W136" s="72">
        <f>$I136*Izcenojumu_veidlapa!AH76+Izcenojumu_veidlapa!$AJ76*Kalkulators!$X$14</f>
        <v>0</v>
      </c>
      <c r="X136" s="61"/>
      <c r="Y136" s="119"/>
      <c r="Z136"/>
      <c r="AA136" s="63"/>
      <c r="AB136" s="136"/>
      <c r="AC136" s="136"/>
      <c r="AD136"/>
      <c r="AE136"/>
      <c r="AF136"/>
      <c r="AG136"/>
      <c r="AH136"/>
      <c r="AI136" s="7"/>
      <c r="AJ136" s="122"/>
      <c r="AK136" s="61"/>
      <c r="AL136" s="61"/>
      <c r="AM136" s="61"/>
      <c r="AN136" s="61"/>
      <c r="AO136" s="18"/>
      <c r="AP136" s="18"/>
      <c r="AQ136" s="7"/>
      <c r="AR136" s="7"/>
      <c r="AS136" s="7"/>
      <c r="AT136" s="7"/>
      <c r="AU136" s="7"/>
      <c r="AV136" s="7"/>
      <c r="AW136" s="7"/>
      <c r="AX136" s="7"/>
      <c r="AY136" s="7"/>
      <c r="AZ136" s="7"/>
      <c r="BA136" s="7"/>
      <c r="BB136" s="7"/>
      <c r="BC136"/>
      <c r="BD136"/>
      <c r="BE136" s="119"/>
      <c r="BF136" s="7"/>
      <c r="BG136" s="110"/>
      <c r="BH136" s="18"/>
      <c r="BI136" s="18"/>
      <c r="BJ136" s="18"/>
      <c r="BK136" s="18"/>
      <c r="BL136" s="18"/>
      <c r="BM136" s="18"/>
      <c r="BQ136" s="7"/>
      <c r="BR136" s="7"/>
      <c r="BS136" s="7"/>
      <c r="BT136" s="7"/>
      <c r="BU136" s="7"/>
    </row>
    <row r="137" spans="8:73" ht="14.25" customHeight="1" x14ac:dyDescent="0.25">
      <c r="H137" s="62" t="s">
        <v>141</v>
      </c>
      <c r="I137">
        <v>595</v>
      </c>
      <c r="J137" s="63">
        <v>0.92300000000000004</v>
      </c>
      <c r="K137" s="69">
        <f t="shared" si="6"/>
        <v>0</v>
      </c>
      <c r="L137" s="70">
        <f t="shared" si="7"/>
        <v>0</v>
      </c>
      <c r="M137" s="64" t="e">
        <f>($I137*Izcenojumu_veidlapa!AD77+Izcenojumu_veidlapa!$AJ77*Kalkulators!$X$14)/Kalkulators!$X$14</f>
        <v>#DIV/0!</v>
      </c>
      <c r="N137" s="72" t="e">
        <f>($I137*Izcenojumu_veidlapa!AE77+Izcenojumu_veidlapa!$AJ77*Kalkulators!$X$14)/Kalkulators!$X$14</f>
        <v>#DIV/0!</v>
      </c>
      <c r="O137" s="72" t="e">
        <f>($I137*Izcenojumu_veidlapa!AF77+Izcenojumu_veidlapa!$AJ77*Kalkulators!$X$14)/Kalkulators!$X$14</f>
        <v>#DIV/0!</v>
      </c>
      <c r="P137" s="72" t="e">
        <f>($I137*Izcenojumu_veidlapa!AG77+Izcenojumu_veidlapa!$AJ77*Kalkulators!$X$14)/Kalkulators!$X$14</f>
        <v>#DIV/0!</v>
      </c>
      <c r="Q137" s="72" t="e">
        <f>($I137*Izcenojumu_veidlapa!AH77+Izcenojumu_veidlapa!$AJ77*Kalkulators!$X$14)/Kalkulators!$X$14</f>
        <v>#DIV/0!</v>
      </c>
      <c r="R137" s="147"/>
      <c r="S137" s="72">
        <f>$I137*Izcenojumu_veidlapa!AD77+Izcenojumu_veidlapa!$AJ77*Kalkulators!$X$14</f>
        <v>0</v>
      </c>
      <c r="T137" s="72">
        <f>$I137*Izcenojumu_veidlapa!AE77+Izcenojumu_veidlapa!$AJ77*Kalkulators!$X$14</f>
        <v>0</v>
      </c>
      <c r="U137" s="72">
        <f>$I137*Izcenojumu_veidlapa!AF77+Izcenojumu_veidlapa!$AJ77*Kalkulators!$X$14</f>
        <v>0</v>
      </c>
      <c r="V137" s="72">
        <f>$I137*Izcenojumu_veidlapa!AG77+Izcenojumu_veidlapa!$AJ77*Kalkulators!$X$14</f>
        <v>0</v>
      </c>
      <c r="W137" s="72">
        <f>$I137*Izcenojumu_veidlapa!AH77+Izcenojumu_veidlapa!$AJ77*Kalkulators!$X$14</f>
        <v>0</v>
      </c>
      <c r="X137" s="61"/>
      <c r="Y137" s="119"/>
      <c r="Z137"/>
      <c r="AA137" s="63"/>
      <c r="AB137" s="136"/>
      <c r="AC137" s="136"/>
      <c r="AD137"/>
      <c r="AE137"/>
      <c r="AF137"/>
      <c r="AG137"/>
      <c r="AH137"/>
      <c r="AI137" s="7"/>
      <c r="AJ137" s="122"/>
      <c r="AK137" s="61"/>
      <c r="AL137" s="61"/>
      <c r="AM137" s="61"/>
      <c r="AN137" s="61"/>
      <c r="AO137" s="18"/>
      <c r="AP137" s="18"/>
      <c r="AQ137" s="7"/>
      <c r="AR137" s="7"/>
      <c r="AS137" s="7"/>
      <c r="AT137" s="7"/>
      <c r="AU137" s="7"/>
      <c r="AV137" s="7"/>
      <c r="AW137" s="7"/>
      <c r="AX137" s="7"/>
      <c r="AY137" s="7"/>
      <c r="AZ137" s="7"/>
      <c r="BA137" s="7"/>
      <c r="BB137" s="7"/>
      <c r="BC137"/>
      <c r="BD137"/>
      <c r="BE137" s="119"/>
      <c r="BF137" s="7"/>
      <c r="BG137" s="110"/>
      <c r="BH137" s="18"/>
      <c r="BI137" s="18"/>
      <c r="BJ137" s="18"/>
      <c r="BK137" s="18"/>
      <c r="BL137" s="18"/>
      <c r="BM137" s="18"/>
      <c r="BQ137" s="7"/>
      <c r="BR137" s="7"/>
      <c r="BS137" s="7"/>
      <c r="BT137" s="7"/>
      <c r="BU137" s="7"/>
    </row>
    <row r="138" spans="8:73" ht="14.25" customHeight="1" x14ac:dyDescent="0.25">
      <c r="H138" s="62" t="s">
        <v>143</v>
      </c>
      <c r="I138">
        <v>600</v>
      </c>
      <c r="J138" s="63">
        <v>0.92259999999999998</v>
      </c>
      <c r="K138" s="69">
        <f t="shared" si="6"/>
        <v>0</v>
      </c>
      <c r="L138" s="70">
        <f t="shared" si="7"/>
        <v>0</v>
      </c>
      <c r="M138" s="64" t="e">
        <f>($I138*Izcenojumu_veidlapa!AD78+Izcenojumu_veidlapa!$AJ78*Kalkulators!$X$14)/Kalkulators!$X$14</f>
        <v>#DIV/0!</v>
      </c>
      <c r="N138" s="72" t="e">
        <f>($I138*Izcenojumu_veidlapa!AE78+Izcenojumu_veidlapa!$AJ78*Kalkulators!$X$14)/Kalkulators!$X$14</f>
        <v>#DIV/0!</v>
      </c>
      <c r="O138" s="72" t="e">
        <f>($I138*Izcenojumu_veidlapa!AF78+Izcenojumu_veidlapa!$AJ78*Kalkulators!$X$14)/Kalkulators!$X$14</f>
        <v>#DIV/0!</v>
      </c>
      <c r="P138" s="72" t="e">
        <f>($I138*Izcenojumu_veidlapa!AG78+Izcenojumu_veidlapa!$AJ78*Kalkulators!$X$14)/Kalkulators!$X$14</f>
        <v>#DIV/0!</v>
      </c>
      <c r="Q138" s="72" t="e">
        <f>($I138*Izcenojumu_veidlapa!AH78+Izcenojumu_veidlapa!$AJ78*Kalkulators!$X$14)/Kalkulators!$X$14</f>
        <v>#DIV/0!</v>
      </c>
      <c r="R138" s="147"/>
      <c r="S138" s="72">
        <f>$I138*Izcenojumu_veidlapa!AD78+Izcenojumu_veidlapa!$AJ78*Kalkulators!$X$14</f>
        <v>0</v>
      </c>
      <c r="T138" s="72">
        <f>$I138*Izcenojumu_veidlapa!AE78+Izcenojumu_veidlapa!$AJ78*Kalkulators!$X$14</f>
        <v>0</v>
      </c>
      <c r="U138" s="72">
        <f>$I138*Izcenojumu_veidlapa!AF78+Izcenojumu_veidlapa!$AJ78*Kalkulators!$X$14</f>
        <v>0</v>
      </c>
      <c r="V138" s="72">
        <f>$I138*Izcenojumu_veidlapa!AG78+Izcenojumu_veidlapa!$AJ78*Kalkulators!$X$14</f>
        <v>0</v>
      </c>
      <c r="W138" s="72">
        <f>$I138*Izcenojumu_veidlapa!AH78+Izcenojumu_veidlapa!$AJ78*Kalkulators!$X$14</f>
        <v>0</v>
      </c>
      <c r="X138" s="61"/>
      <c r="Y138" s="119"/>
      <c r="Z138"/>
      <c r="AA138" s="63"/>
      <c r="AB138" s="136"/>
      <c r="AC138" s="136"/>
      <c r="AD138"/>
      <c r="AE138"/>
      <c r="AF138"/>
      <c r="AG138"/>
      <c r="AH138"/>
      <c r="AI138" s="7"/>
      <c r="AJ138" s="122"/>
      <c r="AK138" s="61"/>
      <c r="AL138" s="61"/>
      <c r="AM138" s="61"/>
      <c r="AN138" s="61"/>
      <c r="AO138" s="18"/>
      <c r="AP138" s="18"/>
      <c r="AQ138" s="7"/>
      <c r="AR138" s="7"/>
      <c r="AS138" s="7"/>
      <c r="AT138" s="7"/>
      <c r="AU138" s="7"/>
      <c r="AV138" s="7"/>
      <c r="AW138" s="7"/>
      <c r="AX138" s="7"/>
      <c r="AY138" s="7"/>
      <c r="AZ138" s="7"/>
      <c r="BA138" s="7"/>
      <c r="BB138" s="7"/>
      <c r="BC138"/>
      <c r="BD138"/>
      <c r="BE138" s="119"/>
      <c r="BF138" s="7"/>
      <c r="BG138" s="110"/>
      <c r="BH138" s="18"/>
      <c r="BI138" s="18"/>
      <c r="BJ138" s="18"/>
      <c r="BK138" s="18"/>
      <c r="BL138" s="18"/>
      <c r="BM138" s="18"/>
      <c r="BQ138" s="7"/>
      <c r="BR138" s="7"/>
      <c r="BS138" s="7"/>
      <c r="BT138" s="7"/>
      <c r="BU138" s="7"/>
    </row>
    <row r="139" spans="8:73" ht="14.25" customHeight="1" x14ac:dyDescent="0.25">
      <c r="H139" s="123"/>
      <c r="J139" s="53"/>
      <c r="K139" s="121"/>
      <c r="L139" s="121"/>
      <c r="M139" s="7"/>
      <c r="N139" s="7"/>
      <c r="O139" s="7"/>
      <c r="P139" s="7"/>
      <c r="Q139" s="7"/>
      <c r="R139" s="18"/>
      <c r="S139" s="122"/>
      <c r="T139" s="7"/>
      <c r="U139" s="7"/>
      <c r="V139" s="7"/>
      <c r="W139" s="7"/>
      <c r="X139" s="61"/>
      <c r="Y139" s="119"/>
      <c r="Z139"/>
      <c r="AA139" s="63"/>
      <c r="AB139" s="136"/>
      <c r="AC139" s="136"/>
      <c r="AD139" s="7"/>
      <c r="AE139" s="7"/>
      <c r="AF139" s="7"/>
      <c r="AG139" s="7"/>
      <c r="AH139" s="7"/>
      <c r="AI139" s="7"/>
      <c r="AJ139" s="122"/>
      <c r="AK139" s="61"/>
      <c r="AL139" s="61"/>
      <c r="AM139" s="61"/>
      <c r="AN139" s="61"/>
      <c r="AO139" s="18"/>
      <c r="AP139" s="18"/>
      <c r="AQ139" s="7"/>
      <c r="AR139" s="7"/>
      <c r="AS139" s="7"/>
      <c r="AT139" s="7"/>
      <c r="AU139" s="7"/>
      <c r="AV139" s="7"/>
      <c r="AW139" s="7"/>
      <c r="AX139" s="7"/>
      <c r="AY139" s="7"/>
      <c r="AZ139" s="7"/>
      <c r="BA139" s="7"/>
      <c r="BB139" s="7"/>
      <c r="BC139"/>
      <c r="BD139"/>
      <c r="BE139" s="119"/>
      <c r="BF139" s="7"/>
      <c r="BG139" s="110"/>
      <c r="BH139" s="18"/>
      <c r="BI139" s="18"/>
      <c r="BJ139" s="18"/>
      <c r="BK139" s="18"/>
      <c r="BL139" s="18"/>
      <c r="BM139" s="18"/>
      <c r="BQ139" s="7"/>
      <c r="BR139" s="7"/>
      <c r="BS139" s="7"/>
      <c r="BT139" s="7"/>
      <c r="BU139" s="7"/>
    </row>
    <row r="140" spans="8:73" ht="14.25" customHeight="1" x14ac:dyDescent="0.25">
      <c r="H140" s="123"/>
      <c r="J140" s="53"/>
      <c r="K140" s="121"/>
      <c r="L140" s="121"/>
      <c r="M140" s="193" t="s">
        <v>191</v>
      </c>
      <c r="N140" s="7"/>
      <c r="O140" s="7"/>
      <c r="P140" s="7"/>
      <c r="Q140" s="7"/>
      <c r="R140" s="18"/>
      <c r="S140" s="122"/>
      <c r="T140" s="7"/>
      <c r="U140" s="7"/>
      <c r="V140" s="7"/>
      <c r="W140" s="7"/>
      <c r="X140" s="61"/>
      <c r="Y140" s="119"/>
      <c r="Z140"/>
      <c r="AA140" s="63"/>
      <c r="AB140" s="136"/>
      <c r="AC140" s="136"/>
      <c r="AD140" s="7"/>
      <c r="AE140" s="7"/>
      <c r="AF140" s="7"/>
      <c r="AG140" s="7"/>
      <c r="AH140" s="7"/>
      <c r="AI140" s="7"/>
      <c r="AJ140" s="122"/>
      <c r="AK140" s="61"/>
      <c r="AL140" s="61"/>
      <c r="AM140" s="61"/>
      <c r="AN140" s="61"/>
      <c r="AO140" s="18"/>
      <c r="AP140" s="18"/>
      <c r="AQ140" s="7"/>
      <c r="AR140" s="7"/>
      <c r="AS140" s="7"/>
      <c r="AT140" s="7"/>
      <c r="AU140" s="7"/>
      <c r="AV140" s="7"/>
      <c r="AW140" s="7"/>
      <c r="AX140" s="7"/>
      <c r="AY140" s="7"/>
      <c r="AZ140" s="7"/>
      <c r="BA140" s="7"/>
      <c r="BB140" s="7"/>
      <c r="BC140"/>
      <c r="BD140"/>
      <c r="BE140" s="119"/>
      <c r="BF140" s="7"/>
      <c r="BG140" s="110"/>
      <c r="BH140" s="18"/>
      <c r="BI140" s="18"/>
      <c r="BJ140" s="18"/>
      <c r="BK140" s="18"/>
      <c r="BL140" s="18"/>
      <c r="BM140" s="18"/>
      <c r="BQ140" s="7"/>
      <c r="BR140" s="7"/>
      <c r="BS140" s="7"/>
      <c r="BT140" s="7"/>
      <c r="BU140" s="7"/>
    </row>
    <row r="141" spans="8:73" ht="14.25" customHeight="1" x14ac:dyDescent="0.25">
      <c r="H141" s="123"/>
      <c r="J141" s="53"/>
      <c r="K141" s="121"/>
      <c r="L141" s="121"/>
      <c r="M141" s="193" t="s">
        <v>193</v>
      </c>
      <c r="N141" s="7"/>
      <c r="O141" s="7"/>
      <c r="P141" s="7"/>
      <c r="Q141" s="7"/>
      <c r="R141" s="18"/>
      <c r="S141" s="122"/>
      <c r="T141" s="7"/>
      <c r="U141" s="7"/>
      <c r="V141" s="7"/>
      <c r="W141" s="7"/>
      <c r="X141" s="61"/>
      <c r="Y141" s="119"/>
      <c r="Z141"/>
      <c r="AA141" s="63"/>
      <c r="AB141" s="136"/>
      <c r="AC141" s="136"/>
      <c r="AD141" s="7"/>
      <c r="AE141" s="7"/>
      <c r="AF141" s="7"/>
      <c r="AG141" s="7"/>
      <c r="AH141" s="7"/>
      <c r="AI141" s="7"/>
      <c r="AJ141" s="122"/>
      <c r="AK141" s="61"/>
      <c r="AL141" s="61"/>
      <c r="AM141" s="61"/>
      <c r="AN141" s="61"/>
      <c r="AO141" s="18"/>
      <c r="AP141" s="18"/>
      <c r="AQ141" s="7"/>
      <c r="AR141" s="7"/>
      <c r="AS141" s="7"/>
      <c r="AT141" s="7"/>
      <c r="AU141" s="7"/>
      <c r="AV141" s="7"/>
      <c r="AW141" s="7"/>
      <c r="AX141" s="7"/>
      <c r="AY141" s="7"/>
      <c r="AZ141" s="7"/>
      <c r="BA141" s="7"/>
      <c r="BB141" s="7"/>
      <c r="BC141"/>
      <c r="BD141"/>
      <c r="BE141" s="119"/>
      <c r="BF141" s="7"/>
      <c r="BG141" s="110"/>
      <c r="BH141" s="18"/>
      <c r="BI141" s="18"/>
      <c r="BJ141" s="18"/>
      <c r="BK141" s="18"/>
      <c r="BL141" s="18"/>
      <c r="BM141" s="18"/>
      <c r="BQ141" s="7"/>
      <c r="BR141" s="7"/>
      <c r="BS141" s="7"/>
      <c r="BT141" s="7"/>
      <c r="BU141" s="7"/>
    </row>
    <row r="142" spans="8:73" ht="14.1" customHeight="1" x14ac:dyDescent="0.25">
      <c r="H142" s="83"/>
      <c r="I142" s="1"/>
      <c r="J142" s="53"/>
      <c r="K142" s="61"/>
      <c r="L142" s="61"/>
      <c r="M142" s="194" t="s">
        <v>192</v>
      </c>
      <c r="N142" s="61"/>
      <c r="O142" s="61"/>
      <c r="P142" s="61"/>
      <c r="Q142" s="61"/>
      <c r="R142" s="9"/>
      <c r="S142" s="84"/>
      <c r="T142" s="61"/>
      <c r="U142" s="61"/>
      <c r="V142" s="61"/>
      <c r="W142" s="61"/>
      <c r="X142" s="61"/>
      <c r="Y142" s="61"/>
      <c r="Z142" s="61"/>
      <c r="AA142" s="61"/>
      <c r="AB142" s="61"/>
      <c r="AC142" s="61"/>
      <c r="AD142" s="61"/>
      <c r="AE142" s="61"/>
      <c r="AF142" s="61"/>
      <c r="AG142" s="61"/>
      <c r="AH142" s="61"/>
      <c r="AI142" s="9"/>
      <c r="AJ142" s="84"/>
      <c r="AK142" s="61"/>
      <c r="AL142" s="61"/>
      <c r="AM142" s="61"/>
      <c r="AN142" s="61"/>
      <c r="AO142" s="18"/>
      <c r="AP142" s="18"/>
      <c r="AQ142" s="7"/>
      <c r="AR142" s="7"/>
      <c r="AS142" s="7"/>
      <c r="AT142" s="7"/>
      <c r="AU142" s="7"/>
      <c r="AV142" s="7"/>
      <c r="AW142" s="7"/>
      <c r="AX142" s="7"/>
      <c r="AY142" s="7"/>
      <c r="AZ142" s="7"/>
      <c r="BA142" s="7"/>
      <c r="BB142" s="7"/>
      <c r="BC142"/>
      <c r="BD142"/>
      <c r="BE142" s="119"/>
      <c r="BF142" s="7"/>
      <c r="BG142" s="110"/>
      <c r="BH142" s="18"/>
      <c r="BI142" s="18"/>
      <c r="BJ142" s="18"/>
      <c r="BK142" s="18"/>
      <c r="BL142" s="18"/>
      <c r="BM142" s="18"/>
      <c r="BQ142" s="7"/>
      <c r="BR142" s="7"/>
      <c r="BS142" s="7"/>
      <c r="BT142" s="7"/>
      <c r="BU142" s="7"/>
    </row>
    <row r="143" spans="8:73" x14ac:dyDescent="0.25">
      <c r="H143" s="1"/>
      <c r="I143" s="85"/>
      <c r="J143" s="53"/>
      <c r="K143" s="86"/>
      <c r="L143" s="86"/>
      <c r="M143" s="2"/>
      <c r="N143" s="2"/>
      <c r="O143" s="2"/>
      <c r="P143" s="2"/>
      <c r="Q143" s="87"/>
      <c r="R143" s="2"/>
      <c r="S143" s="102"/>
      <c r="T143" s="1"/>
      <c r="U143" s="61"/>
      <c r="V143" s="61"/>
      <c r="W143" s="61"/>
      <c r="X143" s="61"/>
      <c r="Y143" s="89"/>
      <c r="Z143" s="90"/>
      <c r="AA143" s="90"/>
      <c r="AB143" s="90"/>
      <c r="AC143" s="90"/>
      <c r="AD143" s="90"/>
      <c r="AE143" s="2"/>
      <c r="AF143" s="61"/>
      <c r="AG143" s="196"/>
      <c r="AH143" s="196"/>
      <c r="AI143" s="9"/>
      <c r="AJ143" s="84"/>
      <c r="AK143" s="61"/>
      <c r="AL143" s="61"/>
      <c r="AM143" s="61"/>
      <c r="AN143" s="61"/>
      <c r="AO143" s="18"/>
      <c r="AP143" s="18"/>
      <c r="AQ143" s="7"/>
      <c r="AR143" s="7"/>
      <c r="AS143" s="7"/>
      <c r="AT143" s="7"/>
      <c r="AU143" s="7"/>
      <c r="AV143" s="7"/>
      <c r="AW143" s="7"/>
      <c r="AX143" s="7"/>
      <c r="AY143" s="7"/>
      <c r="AZ143" s="7"/>
      <c r="BA143" s="7"/>
      <c r="BB143" s="7"/>
      <c r="BC143"/>
      <c r="BD143"/>
      <c r="BE143" s="119"/>
      <c r="BF143" s="7"/>
      <c r="BG143" s="110"/>
      <c r="BH143" s="18"/>
      <c r="BI143" s="18"/>
      <c r="BJ143" s="18"/>
      <c r="BK143" s="18"/>
      <c r="BL143" s="18"/>
      <c r="BM143" s="18"/>
      <c r="BQ143" s="7"/>
      <c r="BR143" s="7"/>
      <c r="BS143" s="7"/>
      <c r="BT143" s="7"/>
      <c r="BU143" s="7"/>
    </row>
    <row r="144" spans="8:73" x14ac:dyDescent="0.25">
      <c r="H144" s="1"/>
      <c r="I144" s="1"/>
      <c r="J144" s="53"/>
      <c r="K144" s="1"/>
      <c r="L144" s="1"/>
      <c r="M144" s="2"/>
      <c r="N144" s="2"/>
      <c r="O144" s="2"/>
      <c r="P144" s="2"/>
      <c r="Q144" s="91"/>
      <c r="R144" s="2"/>
      <c r="S144" s="2"/>
      <c r="T144" s="61"/>
      <c r="U144" s="61"/>
      <c r="V144" s="61"/>
      <c r="W144" s="61"/>
      <c r="X144" s="61"/>
      <c r="Y144" s="61"/>
      <c r="Z144" s="61"/>
      <c r="AA144" s="61"/>
      <c r="AB144" s="61"/>
      <c r="AC144" s="61"/>
      <c r="AD144" s="61"/>
      <c r="AE144" s="61"/>
      <c r="AF144" s="61"/>
      <c r="AG144" s="61"/>
      <c r="AH144" s="61"/>
      <c r="AI144" s="9"/>
      <c r="AJ144" s="84"/>
      <c r="AK144" s="61"/>
      <c r="AL144" s="61"/>
      <c r="AM144" s="61"/>
      <c r="AN144" s="61"/>
      <c r="AO144" s="18"/>
      <c r="AP144" s="18"/>
      <c r="AQ144" s="7"/>
      <c r="AR144" s="7"/>
      <c r="AS144" s="7"/>
      <c r="AT144" s="7"/>
      <c r="AU144" s="7"/>
      <c r="AV144" s="7"/>
      <c r="AW144" s="7"/>
      <c r="AX144" s="7"/>
      <c r="AY144" s="7"/>
      <c r="AZ144" s="7"/>
      <c r="BA144" s="7"/>
      <c r="BB144" s="7"/>
      <c r="BC144"/>
      <c r="BD144"/>
      <c r="BE144" s="119"/>
      <c r="BF144" s="7"/>
      <c r="BG144" s="110"/>
      <c r="BH144" s="18"/>
      <c r="BI144" s="18"/>
      <c r="BJ144" s="18"/>
      <c r="BK144" s="18"/>
      <c r="BL144" s="18"/>
      <c r="BM144" s="18"/>
      <c r="BQ144" s="7"/>
      <c r="BR144" s="7"/>
      <c r="BS144" s="7"/>
      <c r="BT144" s="7"/>
      <c r="BU144" s="7"/>
    </row>
    <row r="145" spans="8:73" ht="15.75" x14ac:dyDescent="0.25">
      <c r="H145" s="1"/>
      <c r="I145" s="1"/>
      <c r="J145" s="53"/>
      <c r="K145" s="92"/>
      <c r="L145" s="93"/>
      <c r="M145" s="94"/>
      <c r="N145" s="94"/>
      <c r="O145" s="94"/>
      <c r="P145" s="94"/>
      <c r="Q145" s="95"/>
      <c r="R145" s="94"/>
      <c r="S145" s="2"/>
      <c r="T145" s="61"/>
      <c r="U145" s="61"/>
      <c r="V145" s="61"/>
      <c r="W145" s="61"/>
      <c r="X145" s="61"/>
      <c r="Y145" s="96"/>
      <c r="Z145" s="61"/>
      <c r="AA145" s="61"/>
      <c r="AB145" s="61"/>
      <c r="AC145" s="61"/>
      <c r="AD145" s="61"/>
      <c r="AE145" s="61"/>
      <c r="AF145" s="61"/>
      <c r="AG145" s="61"/>
      <c r="AH145" s="61"/>
      <c r="AI145" s="9"/>
      <c r="AJ145" s="84"/>
      <c r="AK145" s="61"/>
      <c r="AL145" s="61"/>
      <c r="AM145" s="61"/>
      <c r="AN145" s="61"/>
      <c r="AO145" s="18"/>
      <c r="AP145" s="18"/>
      <c r="AQ145" s="7"/>
      <c r="AR145" s="7"/>
      <c r="AS145" s="7"/>
      <c r="AT145" s="7"/>
      <c r="AU145" s="7"/>
      <c r="AV145" s="7"/>
      <c r="AW145" s="7"/>
      <c r="AX145" s="7"/>
      <c r="AY145" s="7"/>
      <c r="AZ145" s="7"/>
      <c r="BA145" s="7"/>
      <c r="BB145" s="7"/>
      <c r="BC145"/>
      <c r="BD145"/>
      <c r="BE145" s="119"/>
      <c r="BF145" s="7"/>
      <c r="BG145" s="110"/>
      <c r="BH145" s="18"/>
      <c r="BI145" s="18"/>
      <c r="BJ145" s="18"/>
      <c r="BK145" s="18"/>
      <c r="BL145" s="18"/>
      <c r="BM145" s="18"/>
      <c r="BQ145" s="7"/>
      <c r="BR145" s="7"/>
      <c r="BS145" s="7"/>
      <c r="BT145" s="7"/>
      <c r="BU145" s="7"/>
    </row>
    <row r="146" spans="8:73" x14ac:dyDescent="0.25">
      <c r="H146" s="1"/>
      <c r="I146" s="97"/>
      <c r="J146" s="53"/>
      <c r="K146" s="89"/>
      <c r="L146" s="90"/>
      <c r="M146" s="90"/>
      <c r="N146" s="98"/>
      <c r="O146" s="98"/>
      <c r="P146" s="98"/>
      <c r="Q146" s="87"/>
      <c r="R146" s="98"/>
      <c r="S146" s="102"/>
      <c r="T146" s="100"/>
      <c r="U146" s="2"/>
      <c r="V146" s="2"/>
      <c r="W146" s="2"/>
      <c r="X146" s="2"/>
      <c r="Y146" s="101"/>
      <c r="Z146" s="2"/>
      <c r="AA146" s="2"/>
      <c r="AB146" s="2"/>
      <c r="AC146" s="2"/>
      <c r="AD146" s="2"/>
      <c r="AE146" s="2"/>
      <c r="AF146" s="2"/>
      <c r="AG146" s="196"/>
      <c r="AH146" s="196"/>
      <c r="AI146" s="2"/>
      <c r="AJ146" s="2"/>
      <c r="AK146" s="2"/>
      <c r="AL146" s="2"/>
      <c r="AM146" s="2"/>
      <c r="AN146" s="2"/>
      <c r="AQ146" s="7"/>
      <c r="AR146" s="7"/>
      <c r="AS146" s="7"/>
      <c r="AT146" s="7"/>
      <c r="AU146" s="7"/>
      <c r="AV146" s="7"/>
      <c r="AW146" s="7"/>
      <c r="AX146" s="7"/>
      <c r="AY146" s="7"/>
      <c r="AZ146" s="7"/>
      <c r="BA146" s="7"/>
      <c r="BB146" s="7"/>
      <c r="BC146"/>
      <c r="BD146"/>
      <c r="BE146" s="119"/>
      <c r="BF146" s="7"/>
      <c r="BG146" s="110"/>
      <c r="BK146" s="18"/>
      <c r="BQ146" s="7"/>
      <c r="BR146" s="7"/>
      <c r="BS146" s="7"/>
      <c r="BT146" s="7"/>
      <c r="BU146" s="7"/>
    </row>
    <row r="147" spans="8:73" x14ac:dyDescent="0.25">
      <c r="H147" s="1"/>
      <c r="I147" s="97"/>
      <c r="J147" s="126"/>
      <c r="K147" s="89"/>
      <c r="L147" s="90"/>
      <c r="M147" s="90"/>
      <c r="N147" s="98"/>
      <c r="O147" s="98"/>
      <c r="P147" s="98"/>
      <c r="Q147" s="87"/>
      <c r="R147" s="98"/>
      <c r="S147" s="102"/>
      <c r="T147" s="100"/>
      <c r="U147" s="102"/>
      <c r="V147" s="102"/>
      <c r="W147" s="102"/>
      <c r="X147" s="102"/>
      <c r="Y147" s="1"/>
      <c r="Z147" s="1"/>
      <c r="AA147" s="1"/>
      <c r="AB147" s="1"/>
      <c r="AC147" s="1"/>
      <c r="AD147" s="1"/>
      <c r="AE147" s="1"/>
      <c r="AF147" s="1"/>
      <c r="AG147" s="1"/>
      <c r="AH147" s="1"/>
      <c r="AI147" s="1"/>
      <c r="AJ147" s="1"/>
      <c r="AK147" s="1"/>
      <c r="AL147" s="102"/>
      <c r="AM147" s="102"/>
      <c r="AN147" s="103"/>
      <c r="AO147" s="104"/>
      <c r="AP147" s="104"/>
      <c r="AQ147" s="105"/>
      <c r="AR147" s="105"/>
      <c r="AS147" s="105"/>
      <c r="AT147" s="105"/>
      <c r="AU147" s="105"/>
      <c r="AV147" s="7"/>
      <c r="AW147" s="7"/>
      <c r="AX147" s="7"/>
      <c r="AY147" s="7"/>
      <c r="AZ147" s="7"/>
      <c r="BA147" s="7"/>
      <c r="BB147" s="7"/>
      <c r="BC147"/>
      <c r="BD147"/>
      <c r="BE147" s="119"/>
      <c r="BF147" s="7"/>
      <c r="BG147" s="110"/>
      <c r="BH147" s="104"/>
      <c r="BI147" s="104"/>
      <c r="BJ147" s="104"/>
      <c r="BK147" s="18"/>
      <c r="BL147" s="104"/>
      <c r="BM147" s="104"/>
      <c r="BQ147" s="7"/>
      <c r="BR147" s="7"/>
      <c r="BS147" s="7"/>
      <c r="BT147" s="7"/>
      <c r="BU147" s="7"/>
    </row>
    <row r="148" spans="8:73" x14ac:dyDescent="0.25">
      <c r="H148" s="106"/>
      <c r="I148" s="106"/>
      <c r="J148" s="126"/>
      <c r="K148" s="107"/>
      <c r="L148" s="107"/>
      <c r="M148" s="107"/>
      <c r="N148" s="107"/>
      <c r="O148" s="107"/>
      <c r="P148" s="107"/>
      <c r="Q148" s="107"/>
      <c r="R148" s="107"/>
      <c r="S148" s="107"/>
      <c r="T148" s="107"/>
      <c r="U148" s="107"/>
      <c r="V148" s="107"/>
      <c r="W148" s="107"/>
      <c r="X148" s="107"/>
      <c r="Y148" s="127"/>
      <c r="Z148" s="1"/>
      <c r="AA148" s="1"/>
      <c r="AB148" s="1"/>
      <c r="AC148" s="1"/>
      <c r="AD148" s="1"/>
      <c r="AE148" s="1"/>
      <c r="AF148" s="1"/>
      <c r="AG148" s="196"/>
      <c r="AH148" s="196"/>
      <c r="AI148" s="1"/>
      <c r="AJ148" s="1"/>
      <c r="AK148" s="1"/>
      <c r="AL148" s="107"/>
      <c r="AM148" s="107"/>
      <c r="AN148" s="106"/>
      <c r="AO148" s="108"/>
      <c r="AP148" s="108"/>
      <c r="AQ148" s="109"/>
      <c r="AR148" s="109"/>
      <c r="AS148" s="109"/>
      <c r="AT148" s="109"/>
      <c r="AU148" s="109"/>
      <c r="AV148" s="7"/>
      <c r="AW148" s="7"/>
      <c r="AX148" s="7"/>
      <c r="AY148" s="7"/>
      <c r="AZ148" s="7"/>
      <c r="BA148" s="7"/>
      <c r="BB148" s="7"/>
      <c r="BC148"/>
      <c r="BD148"/>
      <c r="BE148" s="119"/>
      <c r="BF148" s="7"/>
      <c r="BG148" s="110"/>
      <c r="BH148" s="108"/>
      <c r="BI148" s="108"/>
      <c r="BJ148" s="108"/>
      <c r="BK148" s="18"/>
      <c r="BL148" s="108"/>
      <c r="BM148" s="108"/>
      <c r="BQ148" s="7"/>
      <c r="BR148" s="7"/>
      <c r="BS148" s="7"/>
      <c r="BT148" s="7"/>
      <c r="BU148" s="7"/>
    </row>
    <row r="149" spans="8:73" ht="15.6" customHeight="1" x14ac:dyDescent="0.25">
      <c r="H149" s="1"/>
      <c r="I149" s="1"/>
      <c r="J149" s="126"/>
      <c r="K149" s="1"/>
      <c r="L149" s="1"/>
      <c r="M149" s="1"/>
      <c r="N149" s="1"/>
      <c r="O149" s="1"/>
      <c r="P149" s="1"/>
      <c r="Q149" s="87"/>
      <c r="R149" s="1"/>
      <c r="S149" s="196"/>
      <c r="T149" s="196"/>
      <c r="U149" s="2"/>
      <c r="V149" s="2"/>
      <c r="W149" s="2"/>
      <c r="X149" s="128"/>
      <c r="Y149" s="128"/>
      <c r="Z149" s="128"/>
      <c r="AA149" s="128"/>
      <c r="AB149" s="128"/>
      <c r="AC149" s="128"/>
      <c r="AD149" s="128"/>
      <c r="AE149" s="128"/>
      <c r="AF149" s="128"/>
      <c r="AG149" s="128"/>
      <c r="AH149" s="128"/>
      <c r="AI149" s="128"/>
      <c r="AJ149" s="128"/>
      <c r="AK149" s="2"/>
      <c r="AQ149" s="7"/>
      <c r="AR149" s="7"/>
      <c r="AS149" s="7"/>
      <c r="AT149" s="7"/>
      <c r="AU149" s="7"/>
      <c r="AV149" s="7"/>
      <c r="AW149" s="7"/>
      <c r="AX149" s="7"/>
      <c r="AY149" s="7"/>
      <c r="AZ149" s="7"/>
      <c r="BA149" s="7"/>
      <c r="BB149" s="7"/>
      <c r="BC149"/>
      <c r="BD149"/>
      <c r="BE149" s="119"/>
      <c r="BF149" s="7"/>
      <c r="BG149" s="110"/>
      <c r="BK149" s="18"/>
      <c r="BQ149" s="7"/>
      <c r="BR149" s="7"/>
      <c r="BS149" s="7"/>
      <c r="BT149" s="7"/>
      <c r="BU149" s="7"/>
    </row>
    <row r="150" spans="8:73" x14ac:dyDescent="0.25">
      <c r="H150" s="1"/>
      <c r="I150" s="1"/>
      <c r="J150" s="126"/>
      <c r="K150" s="1"/>
      <c r="L150" s="1"/>
      <c r="M150" s="129"/>
      <c r="N150" s="1"/>
      <c r="O150" s="1"/>
      <c r="P150" s="1"/>
      <c r="Q150" s="1"/>
      <c r="R150" s="1"/>
      <c r="S150" s="197"/>
      <c r="T150" s="197"/>
      <c r="U150" s="197"/>
      <c r="V150" s="103"/>
      <c r="W150" s="103"/>
      <c r="X150" s="128"/>
      <c r="Y150" s="129"/>
      <c r="Z150" s="1"/>
      <c r="AA150" s="1"/>
      <c r="AB150" s="128"/>
      <c r="AC150" s="128"/>
      <c r="AD150" s="128"/>
      <c r="AE150" s="130"/>
      <c r="AF150" s="130"/>
      <c r="AG150" s="130"/>
      <c r="AH150" s="130"/>
      <c r="AI150" s="130"/>
      <c r="AJ150" s="130"/>
      <c r="AK150" s="103"/>
      <c r="AL150" s="104"/>
      <c r="AM150" s="104"/>
      <c r="AN150" s="104"/>
      <c r="AO150" s="104"/>
      <c r="AP150" s="104"/>
      <c r="AQ150" s="105"/>
      <c r="AR150" s="105"/>
      <c r="AS150" s="105"/>
      <c r="AT150" s="105"/>
      <c r="AU150" s="105"/>
      <c r="AV150" s="7"/>
      <c r="AW150" s="7"/>
      <c r="AX150" s="7"/>
      <c r="AY150" s="7"/>
      <c r="AZ150" s="7"/>
      <c r="BA150" s="7"/>
      <c r="BB150" s="7"/>
      <c r="BC150"/>
      <c r="BD150"/>
      <c r="BE150" s="119"/>
      <c r="BF150" s="7"/>
      <c r="BG150" s="110"/>
      <c r="BH150" s="104"/>
      <c r="BI150" s="104"/>
      <c r="BJ150" s="104"/>
      <c r="BK150" s="18"/>
      <c r="BL150" s="104"/>
      <c r="BM150" s="104"/>
      <c r="BQ150" s="7"/>
      <c r="BR150" s="7"/>
      <c r="BS150" s="7"/>
      <c r="BT150" s="7"/>
      <c r="BU150" s="7"/>
    </row>
    <row r="151" spans="8:73" ht="9.9499999999999993" customHeight="1" x14ac:dyDescent="0.2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03"/>
      <c r="AL151" s="104"/>
      <c r="AM151" s="104"/>
      <c r="AN151" s="104"/>
      <c r="AO151" s="104"/>
      <c r="AP151" s="104"/>
      <c r="AQ151" s="105"/>
      <c r="AR151" s="105"/>
      <c r="AS151" s="105"/>
      <c r="AT151" s="105"/>
      <c r="AU151" s="105"/>
      <c r="AV151" s="7"/>
      <c r="AW151" s="7"/>
      <c r="AX151" s="7"/>
      <c r="AY151" s="7"/>
      <c r="AZ151" s="7"/>
      <c r="BA151" s="7"/>
      <c r="BB151" s="7"/>
      <c r="BC151"/>
      <c r="BD151"/>
      <c r="BE151" s="119"/>
      <c r="BF151" s="7"/>
      <c r="BG151" s="110"/>
      <c r="BH151" s="104"/>
      <c r="BI151" s="104"/>
      <c r="BJ151" s="104"/>
      <c r="BK151" s="18"/>
      <c r="BL151" s="104"/>
      <c r="BM151" s="104"/>
      <c r="BQ151" s="7"/>
      <c r="BR151" s="7"/>
      <c r="BS151" s="7"/>
      <c r="BT151" s="7"/>
      <c r="BU151" s="7"/>
    </row>
    <row r="152" spans="8:73" x14ac:dyDescent="0.25">
      <c r="H152" s="131"/>
      <c r="I152" s="132"/>
      <c r="J152" s="133"/>
      <c r="K152" s="132"/>
      <c r="L152" s="132"/>
      <c r="M152" s="129"/>
      <c r="N152" s="129"/>
      <c r="O152" s="132"/>
      <c r="P152" s="132"/>
      <c r="Q152" s="132"/>
      <c r="R152" s="132"/>
      <c r="S152" s="132"/>
      <c r="T152" s="132"/>
      <c r="U152" s="132"/>
      <c r="V152" s="132"/>
      <c r="W152" s="132"/>
      <c r="X152" s="132"/>
      <c r="Y152" s="129"/>
      <c r="Z152" s="132"/>
      <c r="AA152" s="132"/>
      <c r="AB152" s="132"/>
      <c r="AC152" s="132"/>
      <c r="AD152" s="132"/>
      <c r="AE152" s="132"/>
      <c r="AF152" s="132"/>
      <c r="AG152" s="132"/>
      <c r="AH152" s="132"/>
      <c r="AI152" s="132"/>
      <c r="AJ152" s="132"/>
      <c r="AK152" s="1"/>
      <c r="AL152"/>
      <c r="AM152"/>
      <c r="AN152"/>
      <c r="AO152"/>
      <c r="AP152"/>
      <c r="AQ152" s="7"/>
      <c r="AR152" s="7"/>
      <c r="AS152" s="7"/>
      <c r="AT152" s="7"/>
      <c r="AU152" s="7"/>
      <c r="AV152" s="7"/>
      <c r="AW152" s="7"/>
      <c r="AX152" s="7"/>
      <c r="AY152" s="7"/>
      <c r="AZ152" s="7"/>
      <c r="BA152" s="7"/>
      <c r="BB152" s="7"/>
      <c r="BC152"/>
      <c r="BD152"/>
      <c r="BE152" s="119"/>
      <c r="BF152" s="7"/>
      <c r="BG152" s="110"/>
      <c r="BH152"/>
      <c r="BI152"/>
      <c r="BJ152"/>
      <c r="BK152" s="18"/>
      <c r="BL152"/>
      <c r="BM152"/>
      <c r="BQ152" s="7"/>
      <c r="BR152" s="7"/>
      <c r="BS152" s="7"/>
      <c r="BT152" s="7"/>
      <c r="BU152" s="7"/>
    </row>
    <row r="153" spans="8:73" ht="9.9499999999999993" customHeight="1" x14ac:dyDescent="0.25">
      <c r="H153" s="131"/>
      <c r="I153" s="1"/>
      <c r="J153" s="126"/>
      <c r="K153" s="1"/>
      <c r="L153" s="1"/>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Q153" s="7"/>
      <c r="AR153" s="7"/>
      <c r="AS153" s="7"/>
      <c r="AT153" s="7"/>
      <c r="AU153" s="7"/>
      <c r="AV153" s="7"/>
      <c r="AW153" s="7"/>
      <c r="AX153" s="7"/>
      <c r="AY153" s="7"/>
      <c r="AZ153" s="7"/>
      <c r="BA153" s="7"/>
      <c r="BB153" s="7"/>
      <c r="BC153"/>
      <c r="BD153"/>
      <c r="BE153" s="119"/>
      <c r="BF153" s="7"/>
      <c r="BG153" s="110"/>
      <c r="BK153" s="18"/>
      <c r="BQ153" s="7"/>
      <c r="BR153" s="7"/>
      <c r="BS153" s="7"/>
      <c r="BT153" s="7"/>
      <c r="BU153" s="7"/>
    </row>
    <row r="154" spans="8:73" ht="9.9499999999999993" customHeight="1" x14ac:dyDescent="0.25">
      <c r="H154" s="131"/>
      <c r="I154" s="1"/>
      <c r="J154" s="126"/>
      <c r="K154" s="1"/>
      <c r="L154" s="1"/>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Q154" s="7"/>
      <c r="AR154" s="7"/>
      <c r="AS154" s="7"/>
      <c r="AT154" s="7"/>
      <c r="AU154" s="7"/>
      <c r="AV154" s="7"/>
      <c r="AW154" s="7"/>
      <c r="AX154" s="7"/>
      <c r="AY154" s="7"/>
      <c r="AZ154" s="7"/>
      <c r="BA154" s="7"/>
      <c r="BB154" s="7"/>
      <c r="BC154"/>
      <c r="BD154"/>
      <c r="BE154" s="119"/>
      <c r="BF154" s="7"/>
      <c r="BG154" s="110"/>
      <c r="BK154" s="18"/>
      <c r="BQ154" s="7"/>
      <c r="BR154" s="7"/>
      <c r="BS154" s="7"/>
      <c r="BT154" s="7"/>
      <c r="BU154" s="7"/>
    </row>
    <row r="155" spans="8:73" x14ac:dyDescent="0.25">
      <c r="J155" s="53"/>
      <c r="AQ155" s="7"/>
      <c r="AR155" s="7"/>
      <c r="AS155" s="7"/>
      <c r="AT155" s="7"/>
      <c r="AU155" s="7"/>
      <c r="AV155" s="7"/>
      <c r="AW155" s="7"/>
      <c r="AX155" s="7"/>
      <c r="AY155" s="7"/>
      <c r="AZ155" s="7"/>
      <c r="BA155" s="7"/>
      <c r="BB155" s="7"/>
      <c r="BC155"/>
      <c r="BD155"/>
      <c r="BE155" s="119"/>
      <c r="BF155" s="7"/>
      <c r="BG155" s="110"/>
      <c r="BK155" s="18"/>
      <c r="BQ155" s="7"/>
      <c r="BR155" s="7"/>
      <c r="BS155" s="7"/>
      <c r="BT155" s="7"/>
      <c r="BU155" s="7"/>
    </row>
    <row r="156" spans="8:73" x14ac:dyDescent="0.25">
      <c r="J156" s="53"/>
      <c r="AQ156" s="7"/>
      <c r="AR156" s="7"/>
      <c r="AS156" s="7"/>
      <c r="AT156" s="7"/>
      <c r="AU156" s="7"/>
      <c r="AV156" s="7"/>
      <c r="AW156" s="7"/>
      <c r="AX156" s="7"/>
      <c r="AY156" s="7"/>
      <c r="AZ156" s="7"/>
      <c r="BA156" s="7"/>
      <c r="BB156" s="7"/>
      <c r="BC156"/>
      <c r="BD156"/>
      <c r="BE156" s="119"/>
      <c r="BF156" s="7"/>
      <c r="BG156" s="110"/>
      <c r="BK156" s="18"/>
      <c r="BQ156" s="7"/>
      <c r="BR156" s="7"/>
      <c r="BS156" s="7"/>
      <c r="BT156" s="7"/>
      <c r="BU156" s="7"/>
    </row>
    <row r="157" spans="8:73" x14ac:dyDescent="0.25">
      <c r="J157" s="53"/>
      <c r="AL157" s="111"/>
      <c r="AQ157" s="7"/>
      <c r="AR157" s="7"/>
      <c r="AS157" s="7"/>
      <c r="AT157" s="7"/>
      <c r="AU157" s="7"/>
      <c r="AV157" s="7"/>
      <c r="AW157" s="7"/>
      <c r="AX157" s="7"/>
      <c r="AY157" s="7"/>
      <c r="AZ157" s="7"/>
      <c r="BA157" s="7"/>
      <c r="BB157" s="7"/>
      <c r="BC157"/>
      <c r="BD157"/>
      <c r="BE157" s="119"/>
      <c r="BF157" s="7"/>
      <c r="BG157" s="110"/>
      <c r="BK157" s="18"/>
      <c r="BQ157" s="7"/>
      <c r="BR157" s="7"/>
      <c r="BS157" s="7"/>
      <c r="BT157" s="7"/>
      <c r="BU157" s="7"/>
    </row>
    <row r="158" spans="8:73" ht="16.5" customHeight="1" x14ac:dyDescent="0.25">
      <c r="J158" s="53"/>
      <c r="AQ158" s="7"/>
      <c r="AR158" s="7"/>
      <c r="AS158" s="7"/>
      <c r="AT158" s="7"/>
      <c r="AU158" s="7"/>
      <c r="AV158" s="7"/>
      <c r="AW158" s="7"/>
      <c r="AX158" s="7"/>
      <c r="AY158" s="7"/>
      <c r="AZ158" s="7"/>
      <c r="BA158" s="7"/>
      <c r="BB158" s="7"/>
      <c r="BC158"/>
      <c r="BD158"/>
      <c r="BE158" s="119"/>
      <c r="BF158" s="7"/>
      <c r="BG158" s="110"/>
      <c r="BK158" s="18"/>
      <c r="BQ158" s="7"/>
      <c r="BR158" s="7"/>
      <c r="BS158" s="7"/>
      <c r="BT158" s="7"/>
      <c r="BU158" s="7"/>
    </row>
    <row r="159" spans="8:73" x14ac:dyDescent="0.25">
      <c r="J159" s="53"/>
      <c r="AQ159" s="7"/>
      <c r="AR159" s="7"/>
      <c r="AS159" s="7"/>
      <c r="AT159" s="7"/>
      <c r="AU159" s="7"/>
      <c r="AV159" s="7"/>
      <c r="AW159" s="7"/>
      <c r="AX159" s="7"/>
      <c r="AY159" s="7"/>
      <c r="AZ159" s="7"/>
      <c r="BA159" s="7"/>
      <c r="BB159" s="7"/>
      <c r="BC159"/>
      <c r="BD159"/>
      <c r="BE159" s="119"/>
      <c r="BF159" s="7"/>
      <c r="BG159" s="110"/>
      <c r="BK159" s="18"/>
      <c r="BQ159" s="7"/>
      <c r="BR159" s="7"/>
      <c r="BS159" s="7"/>
      <c r="BT159" s="7"/>
      <c r="BU159" s="7"/>
    </row>
    <row r="160" spans="8:73" x14ac:dyDescent="0.25">
      <c r="J160" s="53"/>
      <c r="AQ160" s="7"/>
      <c r="AR160" s="7"/>
      <c r="AS160" s="7"/>
      <c r="AT160" s="7"/>
      <c r="AU160" s="7"/>
      <c r="AV160" s="7"/>
      <c r="AW160" s="7"/>
      <c r="AX160" s="7"/>
      <c r="AY160" s="7"/>
      <c r="AZ160" s="7"/>
      <c r="BA160" s="7"/>
      <c r="BB160" s="7"/>
      <c r="BC160"/>
      <c r="BD160"/>
      <c r="BE160" s="119"/>
      <c r="BF160" s="7"/>
      <c r="BG160" s="110"/>
      <c r="BK160" s="18"/>
      <c r="BQ160" s="7"/>
      <c r="BR160" s="7"/>
      <c r="BS160" s="7"/>
      <c r="BT160" s="7"/>
      <c r="BU160" s="7"/>
    </row>
    <row r="161" spans="10:73" x14ac:dyDescent="0.25">
      <c r="J161" s="53"/>
      <c r="AQ161" s="7"/>
      <c r="AR161" s="7"/>
      <c r="AS161" s="7"/>
      <c r="AT161" s="7"/>
      <c r="AU161" s="7"/>
      <c r="AV161" s="7"/>
      <c r="AW161" s="7"/>
      <c r="AX161" s="7"/>
      <c r="AY161" s="7"/>
      <c r="AZ161" s="7"/>
      <c r="BA161" s="7"/>
      <c r="BB161" s="7"/>
      <c r="BC161"/>
      <c r="BD161"/>
      <c r="BE161" s="119"/>
      <c r="BF161" s="7"/>
      <c r="BG161" s="110"/>
      <c r="BK161" s="18"/>
      <c r="BQ161" s="7"/>
      <c r="BR161" s="7"/>
      <c r="BS161" s="7"/>
      <c r="BT161" s="7"/>
      <c r="BU161" s="7"/>
    </row>
    <row r="162" spans="10:73" x14ac:dyDescent="0.25">
      <c r="J162" s="53"/>
      <c r="AQ162" s="7"/>
      <c r="AR162" s="7"/>
      <c r="AS162" s="7"/>
      <c r="AT162" s="7"/>
      <c r="AU162" s="7"/>
      <c r="AV162" s="7"/>
      <c r="AW162" s="7"/>
      <c r="AX162" s="7"/>
      <c r="AY162" s="7"/>
      <c r="AZ162" s="7"/>
      <c r="BA162" s="7"/>
      <c r="BB162" s="7"/>
      <c r="BC162"/>
      <c r="BD162"/>
      <c r="BE162" s="119"/>
      <c r="BF162" s="7"/>
      <c r="BG162" s="110"/>
      <c r="BK162" s="18"/>
      <c r="BQ162" s="7"/>
      <c r="BR162" s="7"/>
      <c r="BS162" s="7"/>
      <c r="BT162" s="7"/>
      <c r="BU162" s="7"/>
    </row>
    <row r="163" spans="10:73" x14ac:dyDescent="0.25">
      <c r="J163" s="53"/>
      <c r="AQ163" s="7"/>
      <c r="AR163" s="7"/>
      <c r="AS163" s="7"/>
      <c r="AT163" s="7"/>
      <c r="AU163" s="7"/>
      <c r="AV163" s="7"/>
      <c r="AW163" s="7"/>
      <c r="AX163" s="7"/>
      <c r="AY163" s="7"/>
      <c r="AZ163" s="7"/>
      <c r="BA163" s="7"/>
      <c r="BB163" s="7"/>
      <c r="BC163"/>
      <c r="BD163"/>
      <c r="BE163" s="119"/>
      <c r="BF163" s="7"/>
      <c r="BG163" s="110"/>
      <c r="BK163" s="18"/>
      <c r="BQ163" s="7"/>
      <c r="BR163" s="7"/>
      <c r="BS163" s="7"/>
      <c r="BT163" s="7"/>
      <c r="BU163" s="7"/>
    </row>
    <row r="164" spans="10:73" x14ac:dyDescent="0.25">
      <c r="J164" s="53"/>
      <c r="AQ164" s="7"/>
      <c r="AR164" s="7"/>
      <c r="AS164" s="7"/>
      <c r="AT164" s="7"/>
      <c r="AU164" s="7"/>
      <c r="AV164" s="7"/>
      <c r="AW164" s="7"/>
      <c r="AX164" s="7"/>
      <c r="AY164" s="7"/>
      <c r="AZ164" s="7"/>
      <c r="BA164" s="7"/>
      <c r="BB164" s="7"/>
      <c r="BC164"/>
      <c r="BD164"/>
      <c r="BE164" s="119"/>
      <c r="BF164" s="7"/>
      <c r="BG164" s="110"/>
      <c r="BK164" s="18"/>
      <c r="BQ164" s="7"/>
      <c r="BR164" s="7"/>
      <c r="BS164" s="7"/>
      <c r="BT164" s="7"/>
      <c r="BU164" s="7"/>
    </row>
    <row r="165" spans="10:73" x14ac:dyDescent="0.25">
      <c r="J165" s="53"/>
      <c r="AQ165" s="7"/>
      <c r="AR165" s="7"/>
      <c r="AS165" s="7"/>
      <c r="AT165" s="7"/>
      <c r="AU165" s="7"/>
      <c r="AV165" s="7"/>
      <c r="AW165" s="7"/>
      <c r="AX165" s="7"/>
      <c r="AY165" s="7"/>
      <c r="AZ165" s="7"/>
      <c r="BA165" s="7"/>
      <c r="BB165" s="7"/>
      <c r="BC165"/>
      <c r="BD165"/>
      <c r="BE165" s="119"/>
      <c r="BF165" s="7"/>
      <c r="BG165" s="110"/>
      <c r="BK165" s="18"/>
      <c r="BQ165" s="7"/>
      <c r="BR165" s="7"/>
      <c r="BS165" s="7"/>
      <c r="BT165" s="7"/>
      <c r="BU165" s="7"/>
    </row>
    <row r="166" spans="10:73" x14ac:dyDescent="0.25">
      <c r="J166" s="53"/>
      <c r="AQ166" s="7"/>
      <c r="AR166" s="7"/>
      <c r="AS166" s="7"/>
      <c r="AT166" s="7"/>
      <c r="AU166" s="7"/>
      <c r="AV166" s="7"/>
      <c r="AW166" s="7"/>
      <c r="AX166" s="7"/>
      <c r="AY166" s="7"/>
      <c r="AZ166" s="7"/>
      <c r="BA166" s="7"/>
      <c r="BB166" s="7"/>
      <c r="BC166"/>
      <c r="BD166"/>
      <c r="BE166" s="119"/>
      <c r="BF166" s="7"/>
      <c r="BG166" s="110"/>
      <c r="BK166" s="18"/>
      <c r="BQ166" s="7"/>
      <c r="BR166" s="7"/>
      <c r="BS166" s="7"/>
      <c r="BT166" s="7"/>
      <c r="BU166" s="7"/>
    </row>
    <row r="167" spans="10:73" x14ac:dyDescent="0.25">
      <c r="J167" s="53"/>
      <c r="AQ167" s="7"/>
      <c r="AR167" s="7"/>
      <c r="AS167" s="7"/>
      <c r="AT167" s="7"/>
      <c r="AU167" s="7"/>
      <c r="AV167" s="7"/>
      <c r="AW167" s="7"/>
      <c r="AX167" s="7"/>
      <c r="AY167" s="7"/>
      <c r="AZ167" s="7"/>
      <c r="BA167" s="7"/>
      <c r="BB167" s="7"/>
      <c r="BC167"/>
      <c r="BD167"/>
      <c r="BE167" s="119"/>
      <c r="BF167" s="7"/>
      <c r="BG167" s="110"/>
      <c r="BK167" s="18"/>
      <c r="BQ167" s="7"/>
      <c r="BR167" s="7"/>
      <c r="BS167" s="7"/>
      <c r="BT167" s="7"/>
      <c r="BU167" s="7"/>
    </row>
    <row r="168" spans="10:73" x14ac:dyDescent="0.25">
      <c r="J168" s="53"/>
      <c r="AQ168" s="7"/>
      <c r="AR168" s="7"/>
      <c r="AS168" s="7"/>
      <c r="AT168" s="7"/>
      <c r="AU168" s="7"/>
      <c r="AV168" s="7"/>
      <c r="AW168" s="7"/>
      <c r="AX168" s="7"/>
      <c r="AY168" s="7"/>
      <c r="AZ168" s="7"/>
      <c r="BA168" s="7"/>
      <c r="BB168" s="7"/>
      <c r="BC168"/>
      <c r="BD168"/>
      <c r="BE168" s="119"/>
      <c r="BF168" s="7"/>
      <c r="BG168" s="110"/>
      <c r="BK168" s="18"/>
      <c r="BQ168" s="7"/>
      <c r="BR168" s="7"/>
      <c r="BS168" s="7"/>
      <c r="BT168" s="7"/>
      <c r="BU168" s="7"/>
    </row>
    <row r="169" spans="10:73" x14ac:dyDescent="0.25">
      <c r="J169" s="53"/>
      <c r="AQ169" s="7"/>
      <c r="AR169" s="7"/>
      <c r="AS169" s="7"/>
      <c r="AT169" s="7"/>
      <c r="AU169" s="7"/>
      <c r="AV169" s="7"/>
      <c r="AW169" s="7"/>
      <c r="AX169" s="7"/>
      <c r="AY169" s="7"/>
      <c r="AZ169" s="7"/>
      <c r="BA169" s="7"/>
      <c r="BB169" s="7"/>
      <c r="BC169"/>
      <c r="BD169"/>
      <c r="BE169" s="119"/>
      <c r="BF169" s="7"/>
      <c r="BG169" s="110"/>
      <c r="BK169" s="18"/>
      <c r="BQ169" s="7"/>
      <c r="BR169" s="7"/>
      <c r="BS169" s="7"/>
      <c r="BT169" s="7"/>
      <c r="BU169" s="7"/>
    </row>
    <row r="170" spans="10:73" x14ac:dyDescent="0.25">
      <c r="J170" s="53"/>
      <c r="AQ170" s="7"/>
      <c r="AR170" s="7"/>
      <c r="AS170" s="7"/>
      <c r="AT170" s="7"/>
      <c r="AU170" s="7"/>
      <c r="AV170" s="7"/>
      <c r="AW170" s="7"/>
      <c r="AX170" s="7"/>
      <c r="AY170" s="7"/>
      <c r="AZ170" s="7"/>
      <c r="BA170" s="7"/>
      <c r="BB170" s="7"/>
      <c r="BC170"/>
      <c r="BD170"/>
      <c r="BE170" s="119"/>
      <c r="BF170" s="7"/>
      <c r="BG170" s="110"/>
      <c r="BK170" s="18"/>
      <c r="BQ170" s="7"/>
      <c r="BR170" s="7"/>
      <c r="BS170" s="7"/>
      <c r="BT170" s="7"/>
      <c r="BU170" s="7"/>
    </row>
    <row r="171" spans="10:73" x14ac:dyDescent="0.25">
      <c r="J171" s="53"/>
      <c r="AQ171" s="7"/>
      <c r="AR171" s="7"/>
      <c r="AS171" s="7"/>
      <c r="AT171" s="7"/>
      <c r="AU171" s="7"/>
      <c r="AV171" s="7"/>
      <c r="AW171" s="7"/>
      <c r="AX171" s="7"/>
      <c r="AY171" s="7"/>
      <c r="AZ171" s="7"/>
      <c r="BA171" s="7"/>
      <c r="BB171" s="7"/>
      <c r="BC171"/>
      <c r="BD171"/>
      <c r="BE171" s="119"/>
      <c r="BF171" s="7"/>
      <c r="BG171" s="110"/>
      <c r="BK171" s="18"/>
      <c r="BQ171" s="7"/>
      <c r="BR171" s="7"/>
      <c r="BS171" s="7"/>
      <c r="BT171" s="7"/>
      <c r="BU171" s="7"/>
    </row>
    <row r="172" spans="10:73" x14ac:dyDescent="0.25">
      <c r="J172" s="53"/>
      <c r="AQ172" s="7"/>
      <c r="AR172" s="7"/>
      <c r="AS172" s="7"/>
      <c r="AT172" s="7"/>
      <c r="AU172" s="7"/>
      <c r="AV172" s="7"/>
      <c r="AW172" s="7"/>
      <c r="AX172" s="7"/>
      <c r="AY172" s="7"/>
      <c r="AZ172" s="7"/>
      <c r="BA172" s="7"/>
      <c r="BB172" s="7"/>
      <c r="BC172"/>
      <c r="BD172"/>
      <c r="BE172" s="119"/>
      <c r="BF172" s="7"/>
      <c r="BG172" s="110"/>
      <c r="BK172" s="18"/>
      <c r="BQ172" s="7"/>
      <c r="BR172" s="7"/>
      <c r="BS172" s="7"/>
      <c r="BT172" s="7"/>
      <c r="BU172" s="7"/>
    </row>
    <row r="173" spans="10:73" x14ac:dyDescent="0.25">
      <c r="J173" s="53"/>
      <c r="AQ173" s="7"/>
      <c r="AR173" s="7"/>
      <c r="AS173" s="7"/>
      <c r="AT173" s="7"/>
      <c r="AU173" s="7"/>
      <c r="AV173" s="7"/>
      <c r="AW173" s="7"/>
      <c r="AX173" s="7"/>
      <c r="AY173" s="7"/>
      <c r="AZ173" s="7"/>
      <c r="BA173" s="7"/>
      <c r="BB173" s="7"/>
      <c r="BC173"/>
      <c r="BD173"/>
      <c r="BE173" s="119"/>
      <c r="BF173" s="7"/>
      <c r="BG173" s="110"/>
      <c r="BK173" s="18"/>
      <c r="BQ173" s="7"/>
      <c r="BR173" s="7"/>
      <c r="BS173" s="7"/>
      <c r="BT173" s="7"/>
      <c r="BU173" s="7"/>
    </row>
    <row r="174" spans="10:73" x14ac:dyDescent="0.25">
      <c r="J174" s="53"/>
      <c r="AQ174" s="7"/>
      <c r="AR174" s="7"/>
      <c r="AS174" s="7"/>
      <c r="AT174" s="7"/>
      <c r="AU174" s="7"/>
      <c r="AV174" s="7"/>
      <c r="AW174" s="7"/>
      <c r="AX174" s="7"/>
      <c r="AY174" s="7"/>
      <c r="AZ174" s="7"/>
      <c r="BA174" s="7"/>
      <c r="BB174" s="7"/>
      <c r="BC174"/>
      <c r="BD174"/>
      <c r="BE174" s="119"/>
      <c r="BF174" s="7"/>
      <c r="BG174" s="110"/>
      <c r="BK174" s="18"/>
      <c r="BQ174" s="7"/>
      <c r="BR174" s="7"/>
      <c r="BS174" s="7"/>
      <c r="BT174" s="7"/>
      <c r="BU174" s="7"/>
    </row>
    <row r="175" spans="10:73" x14ac:dyDescent="0.25">
      <c r="J175" s="53"/>
      <c r="AQ175" s="7"/>
      <c r="AR175" s="7"/>
      <c r="AS175" s="7"/>
      <c r="AT175" s="7"/>
      <c r="AU175" s="7"/>
      <c r="AV175" s="7"/>
      <c r="AW175" s="7"/>
      <c r="AX175" s="7"/>
      <c r="AY175" s="7"/>
      <c r="AZ175" s="7"/>
      <c r="BA175" s="7"/>
      <c r="BB175" s="7"/>
      <c r="BC175"/>
      <c r="BD175"/>
      <c r="BE175" s="119"/>
      <c r="BF175" s="7"/>
      <c r="BG175" s="110"/>
      <c r="BK175" s="18"/>
      <c r="BQ175" s="7"/>
      <c r="BR175" s="7"/>
      <c r="BS175" s="7"/>
      <c r="BT175" s="7"/>
      <c r="BU175" s="7"/>
    </row>
    <row r="176" spans="10:73" x14ac:dyDescent="0.25">
      <c r="J176" s="53"/>
      <c r="AQ176" s="7"/>
      <c r="AR176" s="7"/>
      <c r="AS176" s="7"/>
      <c r="AT176" s="7"/>
      <c r="AU176" s="7"/>
      <c r="AV176" s="7"/>
      <c r="AW176" s="7"/>
      <c r="AX176" s="7"/>
      <c r="AY176" s="7"/>
      <c r="AZ176" s="7"/>
      <c r="BA176" s="7"/>
      <c r="BB176" s="7"/>
      <c r="BC176"/>
      <c r="BD176"/>
      <c r="BE176" s="119"/>
      <c r="BF176" s="7"/>
      <c r="BG176" s="110"/>
      <c r="BK176" s="18"/>
      <c r="BQ176" s="7"/>
      <c r="BR176" s="7"/>
      <c r="BS176" s="7"/>
      <c r="BT176" s="7"/>
      <c r="BU176" s="7"/>
    </row>
    <row r="177" spans="10:73" x14ac:dyDescent="0.25">
      <c r="J177" s="53"/>
      <c r="AQ177" s="7"/>
      <c r="AR177" s="7"/>
      <c r="AS177" s="7"/>
      <c r="AT177" s="7"/>
      <c r="AU177" s="7"/>
      <c r="AV177" s="7"/>
      <c r="AW177" s="7"/>
      <c r="AX177" s="7"/>
      <c r="AY177" s="7"/>
      <c r="AZ177" s="7"/>
      <c r="BA177" s="7"/>
      <c r="BB177" s="7"/>
      <c r="BC177"/>
      <c r="BD177"/>
      <c r="BE177" s="119"/>
      <c r="BF177" s="7"/>
      <c r="BG177" s="110"/>
      <c r="BK177" s="18"/>
      <c r="BQ177" s="7"/>
      <c r="BR177" s="7"/>
      <c r="BS177" s="7"/>
      <c r="BT177" s="7"/>
      <c r="BU177" s="7"/>
    </row>
    <row r="178" spans="10:73" x14ac:dyDescent="0.25">
      <c r="J178" s="53"/>
      <c r="AQ178" s="7"/>
      <c r="AR178" s="7"/>
      <c r="AS178" s="7"/>
      <c r="AT178" s="7"/>
      <c r="AU178" s="7"/>
      <c r="AV178" s="7"/>
      <c r="AW178" s="7"/>
      <c r="AX178" s="7"/>
      <c r="AY178" s="7"/>
      <c r="AZ178" s="7"/>
      <c r="BA178" s="7"/>
      <c r="BB178" s="7"/>
      <c r="BC178"/>
      <c r="BD178"/>
      <c r="BE178" s="119"/>
      <c r="BF178" s="7"/>
      <c r="BG178" s="110"/>
      <c r="BK178" s="18"/>
      <c r="BQ178" s="7"/>
      <c r="BR178" s="7"/>
      <c r="BS178" s="7"/>
      <c r="BT178" s="7"/>
      <c r="BU178" s="7"/>
    </row>
    <row r="179" spans="10:73" x14ac:dyDescent="0.25">
      <c r="J179" s="53"/>
      <c r="AQ179" s="7"/>
      <c r="AR179" s="7"/>
      <c r="AS179" s="7"/>
      <c r="AT179" s="7"/>
      <c r="AU179" s="7"/>
      <c r="AV179" s="7"/>
      <c r="AW179" s="7"/>
      <c r="AX179" s="7"/>
      <c r="AY179" s="7"/>
      <c r="AZ179" s="7"/>
      <c r="BA179" s="7"/>
      <c r="BB179" s="7"/>
      <c r="BC179"/>
      <c r="BD179"/>
      <c r="BE179" s="119"/>
      <c r="BF179" s="7"/>
      <c r="BG179" s="110"/>
      <c r="BK179" s="18"/>
      <c r="BQ179" s="7"/>
      <c r="BR179" s="7"/>
      <c r="BS179" s="7"/>
      <c r="BT179" s="7"/>
      <c r="BU179" s="7"/>
    </row>
    <row r="180" spans="10:73" x14ac:dyDescent="0.25">
      <c r="J180" s="53"/>
      <c r="AQ180" s="7"/>
      <c r="AR180" s="7"/>
      <c r="AS180" s="7"/>
      <c r="AT180" s="7"/>
      <c r="AU180" s="7"/>
      <c r="AV180" s="7"/>
      <c r="AW180" s="7"/>
      <c r="AX180" s="7"/>
      <c r="AY180" s="7"/>
      <c r="AZ180" s="7"/>
      <c r="BA180" s="7"/>
      <c r="BB180" s="7"/>
      <c r="BC180"/>
      <c r="BD180"/>
      <c r="BE180" s="119"/>
      <c r="BF180" s="7"/>
      <c r="BG180" s="110"/>
      <c r="BK180" s="18"/>
      <c r="BQ180" s="7"/>
      <c r="BR180" s="7"/>
      <c r="BS180" s="7"/>
      <c r="BT180" s="7"/>
      <c r="BU180" s="7"/>
    </row>
    <row r="181" spans="10:73" x14ac:dyDescent="0.25">
      <c r="J181" s="53"/>
      <c r="AQ181" s="7"/>
      <c r="AR181" s="7"/>
      <c r="AS181" s="7"/>
      <c r="AT181" s="7"/>
      <c r="AU181" s="7"/>
      <c r="AV181" s="7"/>
      <c r="AW181" s="7"/>
      <c r="AX181" s="7"/>
      <c r="AY181" s="7"/>
      <c r="AZ181" s="7"/>
      <c r="BA181" s="7"/>
      <c r="BB181" s="7"/>
      <c r="BC181"/>
      <c r="BD181"/>
      <c r="BE181" s="119"/>
      <c r="BF181" s="7"/>
      <c r="BG181" s="110"/>
      <c r="BK181" s="18"/>
      <c r="BQ181" s="7"/>
      <c r="BR181" s="7"/>
      <c r="BS181" s="7"/>
      <c r="BT181" s="7"/>
      <c r="BU181" s="7"/>
    </row>
    <row r="182" spans="10:73" x14ac:dyDescent="0.25">
      <c r="J182" s="53"/>
      <c r="AQ182" s="7"/>
      <c r="AR182" s="7"/>
      <c r="AS182" s="7"/>
      <c r="AT182" s="7"/>
      <c r="AU182" s="7"/>
      <c r="AV182" s="7"/>
      <c r="AW182" s="7"/>
      <c r="AX182" s="7"/>
      <c r="AY182" s="7"/>
      <c r="AZ182" s="7"/>
      <c r="BA182" s="7"/>
      <c r="BB182" s="7"/>
      <c r="BC182"/>
      <c r="BD182"/>
      <c r="BE182" s="119"/>
      <c r="BF182" s="7"/>
      <c r="BG182" s="110"/>
      <c r="BK182" s="18"/>
      <c r="BQ182" s="7"/>
      <c r="BR182" s="7"/>
      <c r="BS182" s="7"/>
      <c r="BT182" s="7"/>
      <c r="BU182" s="7"/>
    </row>
    <row r="183" spans="10:73" x14ac:dyDescent="0.25">
      <c r="J183" s="53"/>
      <c r="AQ183" s="7"/>
      <c r="AR183" s="7"/>
      <c r="AS183" s="7"/>
      <c r="AT183" s="7"/>
      <c r="AU183" s="7"/>
      <c r="AV183" s="7"/>
      <c r="AW183" s="7"/>
      <c r="AX183" s="7"/>
      <c r="AY183" s="7"/>
      <c r="AZ183" s="7"/>
      <c r="BA183" s="7"/>
      <c r="BB183" s="7"/>
      <c r="BC183"/>
      <c r="BD183"/>
      <c r="BE183" s="119"/>
      <c r="BF183" s="7"/>
      <c r="BG183" s="110"/>
      <c r="BK183" s="18"/>
      <c r="BQ183" s="7"/>
      <c r="BR183" s="7"/>
      <c r="BS183" s="7"/>
      <c r="BT183" s="7"/>
      <c r="BU183" s="7"/>
    </row>
    <row r="184" spans="10:73" x14ac:dyDescent="0.25">
      <c r="J184" s="53"/>
      <c r="AQ184" s="7"/>
      <c r="AR184" s="7"/>
      <c r="AS184" s="7"/>
      <c r="AT184" s="7"/>
      <c r="AU184" s="7"/>
      <c r="AV184" s="7"/>
      <c r="AW184" s="7"/>
      <c r="AX184" s="7"/>
      <c r="AY184" s="7"/>
      <c r="AZ184" s="7"/>
      <c r="BA184" s="7"/>
      <c r="BB184" s="7"/>
      <c r="BC184"/>
      <c r="BD184"/>
      <c r="BE184" s="119"/>
      <c r="BF184" s="7"/>
      <c r="BG184" s="110"/>
      <c r="BK184" s="18"/>
      <c r="BQ184" s="7"/>
      <c r="BR184" s="7"/>
      <c r="BS184" s="7"/>
      <c r="BT184" s="7"/>
      <c r="BU184" s="7"/>
    </row>
    <row r="185" spans="10:73" x14ac:dyDescent="0.25">
      <c r="J185" s="53"/>
      <c r="AQ185" s="7"/>
      <c r="AR185" s="7"/>
      <c r="AS185" s="7"/>
      <c r="AT185" s="7"/>
      <c r="AU185" s="7"/>
      <c r="AV185" s="7"/>
      <c r="AW185" s="7"/>
      <c r="AX185" s="7"/>
      <c r="AY185" s="7"/>
      <c r="AZ185" s="7"/>
      <c r="BA185" s="7"/>
      <c r="BB185" s="7"/>
      <c r="BC185"/>
      <c r="BD185"/>
      <c r="BE185" s="119"/>
      <c r="BF185" s="7"/>
      <c r="BG185" s="110"/>
      <c r="BK185" s="18"/>
      <c r="BQ185" s="7"/>
      <c r="BR185" s="7"/>
      <c r="BS185" s="7"/>
      <c r="BT185" s="7"/>
      <c r="BU185" s="7"/>
    </row>
    <row r="186" spans="10:73" x14ac:dyDescent="0.25">
      <c r="J186" s="53"/>
      <c r="AQ186" s="7"/>
      <c r="AR186" s="7"/>
      <c r="AS186" s="7"/>
      <c r="AT186" s="7"/>
      <c r="AU186" s="7"/>
      <c r="AV186" s="7"/>
      <c r="AW186" s="7"/>
      <c r="AX186" s="7"/>
      <c r="AY186" s="7"/>
      <c r="AZ186" s="7"/>
      <c r="BA186" s="7"/>
      <c r="BB186" s="7"/>
      <c r="BC186"/>
      <c r="BD186"/>
      <c r="BE186" s="119"/>
      <c r="BF186" s="7"/>
      <c r="BG186" s="110"/>
      <c r="BK186" s="18"/>
      <c r="BQ186" s="7"/>
      <c r="BR186" s="7"/>
      <c r="BS186" s="7"/>
      <c r="BT186" s="7"/>
      <c r="BU186" s="7"/>
    </row>
    <row r="187" spans="10:73" x14ac:dyDescent="0.25">
      <c r="J187" s="53"/>
      <c r="AQ187" s="7"/>
      <c r="AR187" s="7"/>
      <c r="AS187" s="7"/>
      <c r="AT187" s="7"/>
      <c r="AU187" s="7"/>
      <c r="AV187" s="7"/>
      <c r="AW187" s="7"/>
      <c r="AX187" s="7"/>
      <c r="AY187" s="7"/>
      <c r="AZ187" s="7"/>
      <c r="BA187" s="7"/>
      <c r="BB187" s="7"/>
      <c r="BC187"/>
      <c r="BD187"/>
      <c r="BE187" s="119"/>
      <c r="BF187" s="7"/>
      <c r="BG187" s="110"/>
      <c r="BK187" s="18"/>
      <c r="BQ187" s="7"/>
      <c r="BR187" s="7"/>
      <c r="BS187" s="7"/>
      <c r="BT187" s="7"/>
      <c r="BU187" s="7"/>
    </row>
    <row r="188" spans="10:73" x14ac:dyDescent="0.25">
      <c r="J188" s="53"/>
      <c r="AQ188" s="7"/>
      <c r="AR188" s="7"/>
      <c r="AS188" s="7"/>
      <c r="AT188" s="7"/>
      <c r="AU188" s="7"/>
      <c r="AV188" s="7"/>
      <c r="AW188" s="7"/>
      <c r="AX188" s="7"/>
      <c r="AY188" s="7"/>
      <c r="AZ188" s="7"/>
      <c r="BA188" s="7"/>
      <c r="BB188" s="7"/>
      <c r="BC188"/>
      <c r="BD188"/>
      <c r="BE188" s="119"/>
      <c r="BF188" s="7"/>
      <c r="BG188" s="110"/>
      <c r="BK188" s="18"/>
      <c r="BQ188" s="7"/>
      <c r="BR188" s="7"/>
      <c r="BS188" s="7"/>
      <c r="BT188" s="7"/>
      <c r="BU188" s="7"/>
    </row>
    <row r="189" spans="10:73" x14ac:dyDescent="0.25">
      <c r="J189" s="53"/>
      <c r="AQ189" s="7"/>
      <c r="AR189" s="7"/>
      <c r="AS189" s="7"/>
      <c r="AT189" s="7"/>
      <c r="AU189" s="7"/>
      <c r="AV189" s="7"/>
      <c r="AW189" s="7"/>
      <c r="AX189" s="7"/>
      <c r="AY189" s="7"/>
      <c r="AZ189" s="7"/>
      <c r="BA189" s="7"/>
      <c r="BB189" s="7"/>
      <c r="BC189"/>
      <c r="BD189"/>
      <c r="BE189" s="119"/>
      <c r="BF189" s="7"/>
      <c r="BG189" s="110"/>
      <c r="BK189" s="18"/>
      <c r="BQ189" s="7"/>
      <c r="BR189" s="7"/>
      <c r="BS189" s="7"/>
      <c r="BT189" s="7"/>
      <c r="BU189" s="7"/>
    </row>
    <row r="190" spans="10:73" x14ac:dyDescent="0.25">
      <c r="J190" s="53"/>
      <c r="AQ190" s="7"/>
      <c r="AR190" s="7"/>
      <c r="AS190" s="7"/>
      <c r="AT190" s="7"/>
      <c r="AU190" s="7"/>
      <c r="AV190" s="7"/>
      <c r="AW190" s="7"/>
      <c r="AX190" s="7"/>
      <c r="AY190" s="7"/>
      <c r="AZ190" s="7"/>
      <c r="BA190" s="7"/>
      <c r="BB190" s="7"/>
      <c r="BC190"/>
      <c r="BD190"/>
      <c r="BE190" s="119"/>
      <c r="BF190" s="7"/>
      <c r="BG190" s="110"/>
      <c r="BK190" s="18"/>
      <c r="BQ190" s="7"/>
      <c r="BR190" s="7"/>
      <c r="BS190" s="7"/>
      <c r="BT190" s="7"/>
      <c r="BU190" s="7"/>
    </row>
    <row r="191" spans="10:73" x14ac:dyDescent="0.25">
      <c r="J191" s="53"/>
      <c r="AQ191" s="7"/>
      <c r="AR191" s="7"/>
      <c r="AS191" s="7"/>
      <c r="AT191" s="7"/>
      <c r="AU191" s="7"/>
      <c r="AV191" s="7"/>
      <c r="AW191" s="7"/>
      <c r="AX191" s="7"/>
      <c r="AY191" s="7"/>
      <c r="AZ191" s="7"/>
      <c r="BA191" s="7"/>
      <c r="BB191" s="7"/>
      <c r="BC191"/>
      <c r="BD191"/>
      <c r="BE191" s="119"/>
      <c r="BF191" s="7"/>
      <c r="BG191" s="110"/>
      <c r="BK191" s="18"/>
      <c r="BQ191" s="7"/>
      <c r="BR191" s="7"/>
      <c r="BS191" s="7"/>
      <c r="BT191" s="7"/>
      <c r="BU191" s="7"/>
    </row>
    <row r="192" spans="10:73" x14ac:dyDescent="0.25">
      <c r="J192" s="53"/>
      <c r="AQ192" s="7"/>
      <c r="AR192" s="7"/>
      <c r="AS192" s="7"/>
      <c r="AT192" s="7"/>
      <c r="AU192" s="7"/>
      <c r="AV192" s="7"/>
      <c r="AW192" s="7"/>
      <c r="AX192" s="7"/>
      <c r="AY192" s="7"/>
      <c r="AZ192" s="7"/>
      <c r="BA192" s="7"/>
      <c r="BB192" s="7"/>
      <c r="BC192"/>
      <c r="BD192"/>
      <c r="BE192" s="119"/>
      <c r="BF192" s="7"/>
      <c r="BG192" s="110"/>
      <c r="BK192" s="18"/>
      <c r="BQ192" s="7"/>
      <c r="BR192" s="7"/>
      <c r="BS192" s="7"/>
      <c r="BT192" s="7"/>
      <c r="BU192" s="7"/>
    </row>
    <row r="193" spans="1:79" x14ac:dyDescent="0.25">
      <c r="J193" s="53"/>
      <c r="AQ193" s="7"/>
      <c r="AR193" s="7"/>
      <c r="AS193" s="7"/>
      <c r="AT193" s="7"/>
      <c r="AU193" s="7"/>
      <c r="AV193" s="7"/>
      <c r="AW193" s="7"/>
      <c r="AX193" s="7"/>
      <c r="AY193" s="7"/>
      <c r="AZ193" s="7"/>
      <c r="BA193" s="7"/>
      <c r="BB193" s="7"/>
      <c r="BC193"/>
      <c r="BD193"/>
      <c r="BE193" s="119"/>
      <c r="BF193" s="7"/>
      <c r="BG193" s="110"/>
      <c r="BK193" s="18"/>
      <c r="BQ193" s="7"/>
      <c r="BR193" s="7"/>
      <c r="BS193" s="7"/>
      <c r="BT193" s="7"/>
      <c r="BU193" s="7"/>
    </row>
    <row r="194" spans="1:79" x14ac:dyDescent="0.25">
      <c r="J194" s="53"/>
      <c r="AQ194" s="7"/>
      <c r="AR194" s="7"/>
      <c r="AS194" s="7"/>
      <c r="AT194" s="7"/>
      <c r="AU194" s="7"/>
      <c r="AV194" s="7"/>
      <c r="AW194" s="7"/>
      <c r="AX194" s="7"/>
      <c r="AY194" s="7"/>
      <c r="AZ194" s="7"/>
      <c r="BA194" s="7"/>
      <c r="BB194" s="7"/>
      <c r="BC194"/>
      <c r="BD194"/>
      <c r="BE194" s="119"/>
      <c r="BF194" s="7"/>
      <c r="BG194" s="110"/>
      <c r="BK194" s="18"/>
      <c r="BQ194" s="7"/>
      <c r="BR194" s="7"/>
      <c r="BS194" s="7"/>
      <c r="BT194" s="7"/>
      <c r="BU194" s="7"/>
    </row>
    <row r="195" spans="1:79" x14ac:dyDescent="0.25">
      <c r="J195" s="53"/>
      <c r="AQ195" s="7"/>
      <c r="AR195" s="7"/>
      <c r="AS195" s="7"/>
      <c r="AT195" s="7"/>
      <c r="AU195" s="7"/>
      <c r="AV195" s="7"/>
      <c r="AW195" s="7"/>
      <c r="AX195" s="7"/>
      <c r="AY195" s="7"/>
      <c r="AZ195" s="7"/>
      <c r="BA195" s="7"/>
      <c r="BB195" s="7"/>
      <c r="BC195"/>
      <c r="BD195"/>
      <c r="BE195" s="119"/>
      <c r="BF195" s="7"/>
      <c r="BG195" s="110"/>
      <c r="BK195" s="18"/>
      <c r="BQ195" s="7"/>
      <c r="BR195" s="7"/>
      <c r="BS195" s="7"/>
      <c r="BT195" s="7"/>
      <c r="BU195" s="7"/>
    </row>
    <row r="196" spans="1:79" x14ac:dyDescent="0.25">
      <c r="J196" s="53"/>
      <c r="AQ196" s="7"/>
      <c r="AR196" s="7"/>
      <c r="AS196" s="7"/>
      <c r="AT196" s="7"/>
      <c r="AU196" s="7"/>
      <c r="AV196" s="7"/>
      <c r="AW196" s="7"/>
      <c r="AX196" s="7"/>
      <c r="AY196" s="7"/>
      <c r="AZ196" s="7"/>
      <c r="BA196" s="7"/>
      <c r="BB196" s="7"/>
      <c r="BC196"/>
      <c r="BD196"/>
      <c r="BE196" s="119"/>
      <c r="BF196" s="7"/>
      <c r="BG196" s="110"/>
      <c r="BK196" s="18"/>
      <c r="BQ196" s="7"/>
      <c r="BR196" s="7"/>
      <c r="BS196" s="7"/>
      <c r="BT196" s="7"/>
      <c r="BU196" s="7"/>
    </row>
    <row r="197" spans="1:79" x14ac:dyDescent="0.25">
      <c r="J197" s="53"/>
      <c r="AQ197" s="7"/>
      <c r="AR197" s="7"/>
      <c r="AS197" s="7"/>
      <c r="AT197" s="7"/>
      <c r="AU197" s="7"/>
      <c r="AV197" s="7"/>
      <c r="AW197" s="7"/>
      <c r="AX197" s="7"/>
      <c r="AY197" s="7"/>
      <c r="AZ197" s="7"/>
      <c r="BA197" s="7"/>
      <c r="BB197" s="7"/>
      <c r="BC197"/>
      <c r="BD197"/>
      <c r="BE197" s="119"/>
      <c r="BF197" s="7"/>
      <c r="BG197" s="110"/>
      <c r="BK197" s="18"/>
      <c r="BQ197" s="7"/>
      <c r="BR197" s="7"/>
      <c r="BS197" s="7"/>
      <c r="BT197" s="7"/>
      <c r="BU197" s="7"/>
    </row>
    <row r="198" spans="1:79" x14ac:dyDescent="0.25">
      <c r="J198" s="53"/>
      <c r="AQ198" s="7"/>
      <c r="AR198" s="7"/>
      <c r="AS198" s="7"/>
      <c r="AT198" s="7"/>
      <c r="AU198" s="7"/>
      <c r="AV198" s="7"/>
      <c r="AW198" s="7"/>
      <c r="AX198" s="7"/>
      <c r="AY198" s="7"/>
      <c r="AZ198" s="7"/>
      <c r="BA198" s="7"/>
      <c r="BB198" s="7"/>
      <c r="BC198"/>
      <c r="BD198"/>
      <c r="BE198" s="119"/>
      <c r="BF198" s="7"/>
      <c r="BG198" s="110"/>
      <c r="BK198" s="18"/>
      <c r="BQ198" s="7"/>
      <c r="BR198" s="7"/>
      <c r="BS198" s="7"/>
      <c r="BT198" s="7"/>
      <c r="BU198" s="7"/>
    </row>
    <row r="199" spans="1:79" x14ac:dyDescent="0.25">
      <c r="J199" s="53"/>
      <c r="AQ199" s="7"/>
      <c r="AR199" s="7"/>
      <c r="AS199" s="7"/>
      <c r="AT199" s="7"/>
      <c r="AU199" s="7"/>
      <c r="AV199" s="7"/>
      <c r="AW199" s="7"/>
      <c r="AX199" s="7"/>
      <c r="AY199" s="7"/>
      <c r="AZ199" s="7"/>
      <c r="BA199" s="7"/>
      <c r="BB199" s="7"/>
      <c r="BC199"/>
      <c r="BD199"/>
      <c r="BE199" s="119"/>
      <c r="BF199" s="7"/>
      <c r="BG199" s="110"/>
      <c r="BK199" s="18"/>
      <c r="BQ199" s="7"/>
      <c r="BR199" s="7"/>
      <c r="BS199" s="7"/>
      <c r="BT199" s="7"/>
      <c r="BU199" s="7"/>
    </row>
    <row r="200" spans="1:79" x14ac:dyDescent="0.25">
      <c r="J200" s="53"/>
      <c r="AQ200" s="7"/>
      <c r="AR200" s="7"/>
      <c r="AS200" s="7"/>
      <c r="AT200" s="7"/>
      <c r="AU200" s="7"/>
      <c r="AV200" s="7"/>
      <c r="AW200" s="7"/>
      <c r="AX200" s="7"/>
      <c r="AY200" s="7"/>
      <c r="AZ200" s="7"/>
      <c r="BA200" s="7"/>
      <c r="BB200" s="7"/>
      <c r="BC200"/>
      <c r="BD200"/>
      <c r="BE200" s="119"/>
      <c r="BF200" s="7"/>
      <c r="BG200" s="110"/>
      <c r="BK200" s="18"/>
      <c r="BQ200" s="7"/>
      <c r="BR200" s="7"/>
      <c r="BS200" s="7"/>
      <c r="BT200" s="7"/>
      <c r="BU200" s="7"/>
    </row>
    <row r="201" spans="1:79" x14ac:dyDescent="0.25">
      <c r="J201" s="53"/>
      <c r="AQ201" s="7"/>
      <c r="AR201" s="7"/>
      <c r="AS201" s="7"/>
      <c r="AT201" s="7"/>
      <c r="AU201" s="7"/>
      <c r="AV201" s="7"/>
      <c r="AW201" s="7"/>
      <c r="AX201" s="7"/>
      <c r="AY201" s="7"/>
      <c r="AZ201" s="7"/>
      <c r="BA201" s="7"/>
      <c r="BB201" s="7"/>
      <c r="BC201"/>
      <c r="BD201"/>
      <c r="BE201" s="119"/>
      <c r="BF201" s="7"/>
      <c r="BG201" s="110"/>
      <c r="BQ201" s="7"/>
      <c r="BR201" s="7"/>
      <c r="BS201" s="7"/>
      <c r="BT201" s="7"/>
      <c r="BU201" s="7"/>
    </row>
    <row r="202" spans="1:79" x14ac:dyDescent="0.25">
      <c r="AV202" s="7"/>
      <c r="AW202" s="7"/>
      <c r="AX202" s="7"/>
      <c r="AY202" s="7"/>
      <c r="AZ202" s="7"/>
      <c r="BA202" s="18"/>
      <c r="BB202" s="18"/>
    </row>
    <row r="203" spans="1:79" x14ac:dyDescent="0.25">
      <c r="AV203" s="7"/>
      <c r="AW203" s="7"/>
      <c r="AX203" s="7"/>
      <c r="AY203" s="7"/>
      <c r="AZ203" s="7"/>
    </row>
    <row r="204" spans="1:79" x14ac:dyDescent="0.25">
      <c r="AV204" s="7"/>
      <c r="AW204" s="7"/>
      <c r="AX204" s="7"/>
      <c r="AY204" s="7"/>
      <c r="AZ204" s="7"/>
    </row>
    <row r="205" spans="1:79" x14ac:dyDescent="0.25">
      <c r="AV205" s="7"/>
      <c r="AW205" s="7"/>
      <c r="AX205" s="7"/>
      <c r="AY205" s="7"/>
      <c r="AZ205" s="7"/>
    </row>
    <row r="206" spans="1:79" x14ac:dyDescent="0.25">
      <c r="AV206" s="7"/>
      <c r="AW206" s="7"/>
      <c r="AX206" s="7"/>
      <c r="AY206" s="7"/>
      <c r="AZ206" s="7"/>
    </row>
    <row r="207" spans="1:79" x14ac:dyDescent="0.25">
      <c r="AV207" s="7"/>
      <c r="AW207" s="7"/>
      <c r="AX207" s="7"/>
      <c r="AY207" s="7"/>
      <c r="AZ207" s="7"/>
    </row>
    <row r="208" spans="1:79" s="3" customFormat="1" x14ac:dyDescent="0.25">
      <c r="A208"/>
      <c r="B208"/>
      <c r="C208"/>
      <c r="D208"/>
      <c r="E208"/>
      <c r="F208"/>
      <c r="G208"/>
      <c r="H208"/>
      <c r="I208"/>
      <c r="J208"/>
      <c r="K208"/>
      <c r="L208"/>
      <c r="AV208" s="7"/>
      <c r="AW208" s="7"/>
      <c r="AX208" s="7"/>
      <c r="AY208" s="7"/>
      <c r="AZ208" s="7"/>
      <c r="BN208"/>
      <c r="BO208"/>
      <c r="BP208"/>
      <c r="BQ208"/>
      <c r="BR208"/>
      <c r="BS208"/>
      <c r="BT208"/>
      <c r="BU208"/>
      <c r="BV208"/>
      <c r="BW208"/>
      <c r="BX208"/>
      <c r="BY208"/>
      <c r="BZ208"/>
      <c r="CA208"/>
    </row>
    <row r="209" spans="1:79" s="3" customFormat="1" x14ac:dyDescent="0.25">
      <c r="A209"/>
      <c r="B209"/>
      <c r="C209"/>
      <c r="D209"/>
      <c r="E209"/>
      <c r="F209"/>
      <c r="G209"/>
      <c r="H209"/>
      <c r="I209"/>
      <c r="J209"/>
      <c r="K209"/>
      <c r="L209"/>
      <c r="AV209" s="7"/>
      <c r="AW209" s="7"/>
      <c r="AX209" s="7"/>
      <c r="AY209" s="7"/>
      <c r="AZ209" s="7"/>
      <c r="BN209"/>
      <c r="BO209"/>
      <c r="BP209"/>
      <c r="BQ209"/>
      <c r="BR209"/>
      <c r="BS209"/>
      <c r="BT209"/>
      <c r="BU209"/>
      <c r="BV209"/>
      <c r="BW209"/>
      <c r="BX209"/>
      <c r="BY209"/>
      <c r="BZ209"/>
      <c r="CA209"/>
    </row>
    <row r="210" spans="1:79" s="3" customFormat="1" x14ac:dyDescent="0.25">
      <c r="A210"/>
      <c r="B210"/>
      <c r="C210"/>
      <c r="D210"/>
      <c r="E210"/>
      <c r="F210"/>
      <c r="G210"/>
      <c r="H210"/>
      <c r="I210"/>
      <c r="J210"/>
      <c r="K210"/>
      <c r="L210"/>
      <c r="AV210" s="7"/>
      <c r="AW210" s="7"/>
      <c r="AX210" s="7"/>
      <c r="AY210" s="7"/>
      <c r="AZ210" s="7"/>
      <c r="BN210"/>
      <c r="BO210"/>
      <c r="BP210"/>
      <c r="BQ210"/>
      <c r="BR210"/>
      <c r="BS210"/>
      <c r="BT210"/>
      <c r="BU210"/>
      <c r="BV210"/>
      <c r="BW210"/>
      <c r="BX210"/>
      <c r="BY210"/>
      <c r="BZ210"/>
      <c r="CA210"/>
    </row>
    <row r="211" spans="1:79" s="3" customFormat="1" x14ac:dyDescent="0.25">
      <c r="A211"/>
      <c r="B211"/>
      <c r="C211"/>
      <c r="D211"/>
      <c r="E211"/>
      <c r="F211"/>
      <c r="G211"/>
      <c r="H211"/>
      <c r="I211"/>
      <c r="J211"/>
      <c r="K211"/>
      <c r="L211"/>
      <c r="AV211" s="7"/>
      <c r="AW211" s="7"/>
      <c r="AX211" s="7"/>
      <c r="AY211" s="7"/>
      <c r="AZ211" s="7"/>
      <c r="BN211"/>
      <c r="BO211"/>
      <c r="BP211"/>
      <c r="BQ211"/>
      <c r="BR211"/>
      <c r="BS211"/>
      <c r="BT211"/>
      <c r="BU211"/>
      <c r="BV211"/>
      <c r="BW211"/>
      <c r="BX211"/>
      <c r="BY211"/>
      <c r="BZ211"/>
      <c r="CA211"/>
    </row>
    <row r="212" spans="1:79" s="3" customFormat="1" x14ac:dyDescent="0.25">
      <c r="A212"/>
      <c r="B212"/>
      <c r="C212"/>
      <c r="D212"/>
      <c r="E212"/>
      <c r="F212"/>
      <c r="G212"/>
      <c r="H212"/>
      <c r="I212"/>
      <c r="J212"/>
      <c r="K212"/>
      <c r="L212"/>
      <c r="AV212" s="7"/>
      <c r="AW212" s="7"/>
      <c r="AX212" s="7"/>
      <c r="AY212" s="7"/>
      <c r="AZ212" s="7"/>
      <c r="BN212"/>
      <c r="BO212"/>
      <c r="BP212"/>
      <c r="BQ212"/>
      <c r="BR212"/>
      <c r="BS212"/>
      <c r="BT212"/>
      <c r="BU212"/>
      <c r="BV212"/>
      <c r="BW212"/>
      <c r="BX212"/>
      <c r="BY212"/>
      <c r="BZ212"/>
      <c r="CA212"/>
    </row>
    <row r="213" spans="1:79" s="3" customFormat="1" x14ac:dyDescent="0.25">
      <c r="A213"/>
      <c r="B213"/>
      <c r="C213"/>
      <c r="D213"/>
      <c r="E213"/>
      <c r="F213"/>
      <c r="G213"/>
      <c r="H213"/>
      <c r="I213"/>
      <c r="J213"/>
      <c r="K213"/>
      <c r="L213"/>
      <c r="AV213" s="7"/>
      <c r="AW213" s="7"/>
      <c r="AX213" s="7"/>
      <c r="AY213" s="7"/>
      <c r="AZ213" s="7"/>
      <c r="BN213"/>
      <c r="BO213"/>
      <c r="BP213"/>
      <c r="BQ213"/>
      <c r="BR213"/>
      <c r="BS213"/>
      <c r="BT213"/>
      <c r="BU213"/>
      <c r="BV213"/>
      <c r="BW213"/>
      <c r="BX213"/>
      <c r="BY213"/>
      <c r="BZ213"/>
      <c r="CA213"/>
    </row>
    <row r="214" spans="1:79" s="3" customFormat="1" x14ac:dyDescent="0.25">
      <c r="A214"/>
      <c r="B214"/>
      <c r="C214"/>
      <c r="D214"/>
      <c r="E214"/>
      <c r="F214"/>
      <c r="G214"/>
      <c r="H214"/>
      <c r="I214"/>
      <c r="J214"/>
      <c r="K214"/>
      <c r="L214"/>
      <c r="AV214" s="7"/>
      <c r="AW214" s="7"/>
      <c r="AX214" s="7"/>
      <c r="AY214" s="7"/>
      <c r="AZ214" s="7"/>
      <c r="BN214"/>
      <c r="BO214"/>
      <c r="BP214"/>
      <c r="BQ214"/>
      <c r="BR214"/>
      <c r="BS214"/>
      <c r="BT214"/>
      <c r="BU214"/>
      <c r="BV214"/>
      <c r="BW214"/>
      <c r="BX214"/>
      <c r="BY214"/>
      <c r="BZ214"/>
      <c r="CA214"/>
    </row>
    <row r="215" spans="1:79" s="3" customFormat="1" x14ac:dyDescent="0.25">
      <c r="A215"/>
      <c r="B215"/>
      <c r="C215"/>
      <c r="D215"/>
      <c r="E215"/>
      <c r="F215"/>
      <c r="G215"/>
      <c r="H215"/>
      <c r="I215"/>
      <c r="J215"/>
      <c r="K215"/>
      <c r="L215"/>
      <c r="AV215" s="7"/>
      <c r="AW215" s="7"/>
      <c r="AX215" s="7"/>
      <c r="AY215" s="7"/>
      <c r="AZ215" s="7"/>
      <c r="BN215"/>
      <c r="BO215"/>
      <c r="BP215"/>
      <c r="BQ215"/>
      <c r="BR215"/>
      <c r="BS215"/>
      <c r="BT215"/>
      <c r="BU215"/>
      <c r="BV215"/>
      <c r="BW215"/>
      <c r="BX215"/>
      <c r="BY215"/>
      <c r="BZ215"/>
      <c r="CA215"/>
    </row>
    <row r="216" spans="1:79" s="3" customFormat="1" x14ac:dyDescent="0.25">
      <c r="A216"/>
      <c r="B216"/>
      <c r="C216"/>
      <c r="D216"/>
      <c r="E216"/>
      <c r="F216"/>
      <c r="G216"/>
      <c r="H216"/>
      <c r="I216"/>
      <c r="J216"/>
      <c r="K216"/>
      <c r="L216"/>
      <c r="AV216" s="7"/>
      <c r="AW216" s="7"/>
      <c r="AX216" s="7"/>
      <c r="AY216" s="7"/>
      <c r="AZ216" s="7"/>
      <c r="BN216"/>
      <c r="BO216"/>
      <c r="BP216"/>
      <c r="BQ216"/>
      <c r="BR216"/>
      <c r="BS216"/>
      <c r="BT216"/>
      <c r="BU216"/>
      <c r="BV216"/>
      <c r="BW216"/>
      <c r="BX216"/>
      <c r="BY216"/>
      <c r="BZ216"/>
      <c r="CA216"/>
    </row>
    <row r="217" spans="1:79" s="3" customFormat="1" x14ac:dyDescent="0.25">
      <c r="A217"/>
      <c r="B217"/>
      <c r="C217"/>
      <c r="D217"/>
      <c r="E217"/>
      <c r="F217"/>
      <c r="G217"/>
      <c r="H217"/>
      <c r="I217"/>
      <c r="J217"/>
      <c r="K217"/>
      <c r="L217"/>
      <c r="AV217" s="7"/>
      <c r="AW217" s="7"/>
      <c r="AX217" s="7"/>
      <c r="AY217" s="7"/>
      <c r="AZ217" s="7"/>
      <c r="BN217"/>
      <c r="BO217"/>
      <c r="BP217"/>
      <c r="BQ217"/>
      <c r="BR217"/>
      <c r="BS217"/>
      <c r="BT217"/>
      <c r="BU217"/>
      <c r="BV217"/>
      <c r="BW217"/>
      <c r="BX217"/>
      <c r="BY217"/>
      <c r="BZ217"/>
      <c r="CA217"/>
    </row>
    <row r="218" spans="1:79" s="3" customFormat="1" x14ac:dyDescent="0.25">
      <c r="A218"/>
      <c r="B218"/>
      <c r="C218"/>
      <c r="D218"/>
      <c r="E218"/>
      <c r="F218"/>
      <c r="G218"/>
      <c r="H218"/>
      <c r="I218"/>
      <c r="J218"/>
      <c r="K218"/>
      <c r="L218"/>
      <c r="AV218" s="7"/>
      <c r="AW218" s="7"/>
      <c r="AX218" s="7"/>
      <c r="AY218" s="7"/>
      <c r="AZ218" s="7"/>
      <c r="BN218"/>
      <c r="BO218"/>
      <c r="BP218"/>
      <c r="BQ218"/>
      <c r="BR218"/>
      <c r="BS218"/>
      <c r="BT218"/>
      <c r="BU218"/>
      <c r="BV218"/>
      <c r="BW218"/>
      <c r="BX218"/>
      <c r="BY218"/>
      <c r="BZ218"/>
      <c r="CA218"/>
    </row>
    <row r="219" spans="1:79" s="3" customFormat="1" x14ac:dyDescent="0.25">
      <c r="A219"/>
      <c r="B219"/>
      <c r="C219"/>
      <c r="D219"/>
      <c r="E219"/>
      <c r="F219"/>
      <c r="G219"/>
      <c r="H219"/>
      <c r="I219"/>
      <c r="J219"/>
      <c r="K219"/>
      <c r="L219"/>
      <c r="AV219" s="7"/>
      <c r="AW219" s="7"/>
      <c r="AX219" s="7"/>
      <c r="AY219" s="7"/>
      <c r="AZ219" s="7"/>
      <c r="BN219"/>
      <c r="BO219"/>
      <c r="BP219"/>
      <c r="BQ219"/>
      <c r="BR219"/>
      <c r="BS219"/>
      <c r="BT219"/>
      <c r="BU219"/>
      <c r="BV219"/>
      <c r="BW219"/>
      <c r="BX219"/>
      <c r="BY219"/>
      <c r="BZ219"/>
      <c r="CA219"/>
    </row>
    <row r="220" spans="1:79" s="3" customFormat="1" x14ac:dyDescent="0.25">
      <c r="A220"/>
      <c r="B220"/>
      <c r="C220"/>
      <c r="D220"/>
      <c r="E220"/>
      <c r="F220"/>
      <c r="G220"/>
      <c r="H220"/>
      <c r="I220"/>
      <c r="J220"/>
      <c r="K220"/>
      <c r="L220"/>
      <c r="AV220" s="7"/>
      <c r="AW220" s="7"/>
      <c r="AX220" s="7"/>
      <c r="AY220" s="7"/>
      <c r="AZ220" s="7"/>
      <c r="BN220"/>
      <c r="BO220"/>
      <c r="BP220"/>
      <c r="BQ220"/>
      <c r="BR220"/>
      <c r="BS220"/>
      <c r="BT220"/>
      <c r="BU220"/>
      <c r="BV220"/>
      <c r="BW220"/>
      <c r="BX220"/>
      <c r="BY220"/>
      <c r="BZ220"/>
      <c r="CA220"/>
    </row>
    <row r="221" spans="1:79" s="3" customFormat="1" x14ac:dyDescent="0.25">
      <c r="A221"/>
      <c r="B221"/>
      <c r="C221"/>
      <c r="D221"/>
      <c r="E221"/>
      <c r="F221"/>
      <c r="G221"/>
      <c r="H221"/>
      <c r="I221"/>
      <c r="J221"/>
      <c r="K221"/>
      <c r="L221"/>
      <c r="AV221" s="7"/>
      <c r="AW221" s="7"/>
      <c r="AX221" s="7"/>
      <c r="AY221" s="7"/>
      <c r="AZ221" s="7"/>
      <c r="BN221"/>
      <c r="BO221"/>
      <c r="BP221"/>
      <c r="BQ221"/>
      <c r="BR221"/>
      <c r="BS221"/>
      <c r="BT221"/>
      <c r="BU221"/>
      <c r="BV221"/>
      <c r="BW221"/>
      <c r="BX221"/>
      <c r="BY221"/>
      <c r="BZ221"/>
      <c r="CA221"/>
    </row>
    <row r="222" spans="1:79" s="3" customFormat="1" x14ac:dyDescent="0.25">
      <c r="A222"/>
      <c r="B222"/>
      <c r="C222"/>
      <c r="D222"/>
      <c r="E222"/>
      <c r="F222"/>
      <c r="G222"/>
      <c r="H222"/>
      <c r="I222"/>
      <c r="J222"/>
      <c r="K222"/>
      <c r="L222"/>
      <c r="AV222" s="7"/>
      <c r="AW222" s="7"/>
      <c r="AX222" s="7"/>
      <c r="AY222" s="7"/>
      <c r="AZ222" s="7"/>
      <c r="BN222"/>
      <c r="BO222"/>
      <c r="BP222"/>
      <c r="BQ222"/>
      <c r="BR222"/>
      <c r="BS222"/>
      <c r="BT222"/>
      <c r="BU222"/>
      <c r="BV222"/>
      <c r="BW222"/>
      <c r="BX222"/>
      <c r="BY222"/>
      <c r="BZ222"/>
      <c r="CA222"/>
    </row>
    <row r="223" spans="1:79" s="3" customFormat="1" x14ac:dyDescent="0.25">
      <c r="A223"/>
      <c r="B223"/>
      <c r="C223"/>
      <c r="D223"/>
      <c r="E223"/>
      <c r="F223"/>
      <c r="G223"/>
      <c r="H223"/>
      <c r="I223"/>
      <c r="J223"/>
      <c r="K223"/>
      <c r="L223"/>
      <c r="AV223" s="7"/>
      <c r="AW223" s="7"/>
      <c r="AX223" s="7"/>
      <c r="AY223" s="7"/>
      <c r="AZ223" s="7"/>
      <c r="BN223"/>
      <c r="BO223"/>
      <c r="BP223"/>
      <c r="BQ223"/>
      <c r="BR223"/>
      <c r="BS223"/>
      <c r="BT223"/>
      <c r="BU223"/>
      <c r="BV223"/>
      <c r="BW223"/>
      <c r="BX223"/>
      <c r="BY223"/>
      <c r="BZ223"/>
      <c r="CA223"/>
    </row>
    <row r="224" spans="1:79" s="3" customFormat="1" x14ac:dyDescent="0.25">
      <c r="A224"/>
      <c r="B224"/>
      <c r="C224"/>
      <c r="D224"/>
      <c r="E224"/>
      <c r="F224"/>
      <c r="G224"/>
      <c r="H224"/>
      <c r="I224"/>
      <c r="J224"/>
      <c r="K224"/>
      <c r="L224"/>
      <c r="AV224" s="7"/>
      <c r="AW224" s="7"/>
      <c r="AX224" s="7"/>
      <c r="AY224" s="7"/>
      <c r="AZ224" s="7"/>
      <c r="BN224"/>
      <c r="BO224"/>
      <c r="BP224"/>
      <c r="BQ224"/>
      <c r="BR224"/>
      <c r="BS224"/>
      <c r="BT224"/>
      <c r="BU224"/>
      <c r="BV224"/>
      <c r="BW224"/>
      <c r="BX224"/>
      <c r="BY224"/>
      <c r="BZ224"/>
      <c r="CA224"/>
    </row>
    <row r="225" spans="1:79" s="3" customFormat="1" x14ac:dyDescent="0.25">
      <c r="A225"/>
      <c r="B225"/>
      <c r="C225"/>
      <c r="D225"/>
      <c r="E225"/>
      <c r="F225"/>
      <c r="G225"/>
      <c r="H225"/>
      <c r="I225"/>
      <c r="J225"/>
      <c r="K225"/>
      <c r="L225"/>
      <c r="AV225" s="7"/>
      <c r="AW225" s="7"/>
      <c r="AX225" s="7"/>
      <c r="AY225" s="7"/>
      <c r="AZ225" s="7"/>
      <c r="BN225"/>
      <c r="BO225"/>
      <c r="BP225"/>
      <c r="BQ225"/>
      <c r="BR225"/>
      <c r="BS225"/>
      <c r="BT225"/>
      <c r="BU225"/>
      <c r="BV225"/>
      <c r="BW225"/>
      <c r="BX225"/>
      <c r="BY225"/>
      <c r="BZ225"/>
      <c r="CA225"/>
    </row>
    <row r="226" spans="1:79" s="3" customFormat="1" x14ac:dyDescent="0.25">
      <c r="A226"/>
      <c r="B226"/>
      <c r="C226"/>
      <c r="D226"/>
      <c r="E226"/>
      <c r="F226"/>
      <c r="G226"/>
      <c r="H226"/>
      <c r="I226"/>
      <c r="J226"/>
      <c r="K226"/>
      <c r="L226"/>
      <c r="AV226" s="7"/>
      <c r="AW226" s="7"/>
      <c r="AX226" s="7"/>
      <c r="AY226" s="7"/>
      <c r="AZ226" s="7"/>
      <c r="BN226"/>
      <c r="BO226"/>
      <c r="BP226"/>
      <c r="BQ226"/>
      <c r="BR226"/>
      <c r="BS226"/>
      <c r="BT226"/>
      <c r="BU226"/>
      <c r="BV226"/>
      <c r="BW226"/>
      <c r="BX226"/>
      <c r="BY226"/>
      <c r="BZ226"/>
      <c r="CA226"/>
    </row>
    <row r="227" spans="1:79" s="3" customFormat="1" x14ac:dyDescent="0.25">
      <c r="A227"/>
      <c r="B227"/>
      <c r="C227"/>
      <c r="D227"/>
      <c r="E227"/>
      <c r="F227"/>
      <c r="G227"/>
      <c r="H227"/>
      <c r="I227"/>
      <c r="J227"/>
      <c r="K227"/>
      <c r="L227"/>
      <c r="AV227" s="7"/>
      <c r="AW227" s="7"/>
      <c r="AX227" s="7"/>
      <c r="AY227" s="7"/>
      <c r="AZ227" s="7"/>
      <c r="BN227"/>
      <c r="BO227"/>
      <c r="BP227"/>
      <c r="BQ227"/>
      <c r="BR227"/>
      <c r="BS227"/>
      <c r="BT227"/>
      <c r="BU227"/>
      <c r="BV227"/>
      <c r="BW227"/>
      <c r="BX227"/>
      <c r="BY227"/>
      <c r="BZ227"/>
      <c r="CA227"/>
    </row>
    <row r="228" spans="1:79" s="3" customFormat="1" x14ac:dyDescent="0.25">
      <c r="A228"/>
      <c r="B228"/>
      <c r="C228"/>
      <c r="D228"/>
      <c r="E228"/>
      <c r="F228"/>
      <c r="G228"/>
      <c r="H228"/>
      <c r="I228"/>
      <c r="J228"/>
      <c r="K228"/>
      <c r="L228"/>
      <c r="AV228" s="7"/>
      <c r="AW228" s="7"/>
      <c r="AX228" s="7"/>
      <c r="AY228" s="7"/>
      <c r="AZ228" s="7"/>
      <c r="BN228"/>
      <c r="BO228"/>
      <c r="BP228"/>
      <c r="BQ228"/>
      <c r="BR228"/>
      <c r="BS228"/>
      <c r="BT228"/>
      <c r="BU228"/>
      <c r="BV228"/>
      <c r="BW228"/>
      <c r="BX228"/>
      <c r="BY228"/>
      <c r="BZ228"/>
      <c r="CA228"/>
    </row>
    <row r="229" spans="1:79" s="3" customFormat="1" x14ac:dyDescent="0.25">
      <c r="A229"/>
      <c r="B229"/>
      <c r="C229"/>
      <c r="D229"/>
      <c r="E229"/>
      <c r="F229"/>
      <c r="G229"/>
      <c r="H229"/>
      <c r="I229"/>
      <c r="J229"/>
      <c r="K229"/>
      <c r="L229"/>
      <c r="AV229" s="7"/>
      <c r="AW229" s="7"/>
      <c r="AX229" s="7"/>
      <c r="AY229" s="7"/>
      <c r="AZ229" s="7"/>
      <c r="BN229"/>
      <c r="BO229"/>
      <c r="BP229"/>
      <c r="BQ229"/>
      <c r="BR229"/>
      <c r="BS229"/>
      <c r="BT229"/>
      <c r="BU229"/>
      <c r="BV229"/>
      <c r="BW229"/>
      <c r="BX229"/>
      <c r="BY229"/>
      <c r="BZ229"/>
      <c r="CA229"/>
    </row>
    <row r="230" spans="1:79" s="3" customFormat="1" x14ac:dyDescent="0.25">
      <c r="A230"/>
      <c r="B230"/>
      <c r="C230"/>
      <c r="D230"/>
      <c r="E230"/>
      <c r="F230"/>
      <c r="G230"/>
      <c r="H230"/>
      <c r="I230"/>
      <c r="J230"/>
      <c r="K230"/>
      <c r="L230"/>
      <c r="AV230" s="7"/>
      <c r="AW230" s="7"/>
      <c r="AX230" s="7"/>
      <c r="AY230" s="7"/>
      <c r="AZ230" s="7"/>
      <c r="BN230"/>
      <c r="BO230"/>
      <c r="BP230"/>
      <c r="BQ230"/>
      <c r="BR230"/>
      <c r="BS230"/>
      <c r="BT230"/>
      <c r="BU230"/>
      <c r="BV230"/>
      <c r="BW230"/>
      <c r="BX230"/>
      <c r="BY230"/>
      <c r="BZ230"/>
      <c r="CA230"/>
    </row>
    <row r="231" spans="1:79" s="3" customFormat="1" x14ac:dyDescent="0.25">
      <c r="A231"/>
      <c r="B231"/>
      <c r="C231"/>
      <c r="D231"/>
      <c r="E231"/>
      <c r="F231"/>
      <c r="G231"/>
      <c r="H231"/>
      <c r="I231"/>
      <c r="J231"/>
      <c r="K231"/>
      <c r="L231"/>
      <c r="AV231" s="7"/>
      <c r="AW231" s="7"/>
      <c r="AX231" s="7"/>
      <c r="AY231" s="7"/>
      <c r="AZ231" s="7"/>
      <c r="BN231"/>
      <c r="BO231"/>
      <c r="BP231"/>
      <c r="BQ231"/>
      <c r="BR231"/>
      <c r="BS231"/>
      <c r="BT231"/>
      <c r="BU231"/>
      <c r="BV231"/>
      <c r="BW231"/>
      <c r="BX231"/>
      <c r="BY231"/>
      <c r="BZ231"/>
      <c r="CA231"/>
    </row>
    <row r="232" spans="1:79" s="3" customFormat="1" x14ac:dyDescent="0.25">
      <c r="A232"/>
      <c r="B232"/>
      <c r="C232"/>
      <c r="D232"/>
      <c r="E232"/>
      <c r="F232"/>
      <c r="G232"/>
      <c r="H232"/>
      <c r="I232"/>
      <c r="J232"/>
      <c r="K232"/>
      <c r="L232"/>
      <c r="AV232" s="7"/>
      <c r="AW232" s="7"/>
      <c r="AX232" s="7"/>
      <c r="AY232" s="7"/>
      <c r="AZ232" s="7"/>
      <c r="BN232"/>
      <c r="BO232"/>
      <c r="BP232"/>
      <c r="BQ232"/>
      <c r="BR232"/>
      <c r="BS232"/>
      <c r="BT232"/>
      <c r="BU232"/>
      <c r="BV232"/>
      <c r="BW232"/>
      <c r="BX232"/>
      <c r="BY232"/>
      <c r="BZ232"/>
      <c r="CA232"/>
    </row>
    <row r="233" spans="1:79" s="3" customFormat="1" x14ac:dyDescent="0.25">
      <c r="A233"/>
      <c r="B233"/>
      <c r="C233"/>
      <c r="D233"/>
      <c r="E233"/>
      <c r="F233"/>
      <c r="G233"/>
      <c r="H233"/>
      <c r="I233"/>
      <c r="J233"/>
      <c r="K233"/>
      <c r="L233"/>
      <c r="AV233" s="7"/>
      <c r="AW233" s="7"/>
      <c r="AX233" s="7"/>
      <c r="AY233" s="7"/>
      <c r="AZ233" s="7"/>
      <c r="BN233"/>
      <c r="BO233"/>
      <c r="BP233"/>
      <c r="BQ233"/>
      <c r="BR233"/>
      <c r="BS233"/>
      <c r="BT233"/>
      <c r="BU233"/>
      <c r="BV233"/>
      <c r="BW233"/>
      <c r="BX233"/>
      <c r="BY233"/>
      <c r="BZ233"/>
      <c r="CA233"/>
    </row>
    <row r="234" spans="1:79" s="3" customFormat="1" x14ac:dyDescent="0.25">
      <c r="A234"/>
      <c r="B234"/>
      <c r="C234"/>
      <c r="D234"/>
      <c r="E234"/>
      <c r="F234"/>
      <c r="G234"/>
      <c r="H234"/>
      <c r="I234"/>
      <c r="J234"/>
      <c r="K234"/>
      <c r="L234"/>
      <c r="AV234" s="7"/>
      <c r="AW234" s="7"/>
      <c r="AX234" s="7"/>
      <c r="AY234" s="7"/>
      <c r="AZ234" s="7"/>
      <c r="BN234"/>
      <c r="BO234"/>
      <c r="BP234"/>
      <c r="BQ234"/>
      <c r="BR234"/>
      <c r="BS234"/>
      <c r="BT234"/>
      <c r="BU234"/>
      <c r="BV234"/>
      <c r="BW234"/>
      <c r="BX234"/>
      <c r="BY234"/>
      <c r="BZ234"/>
      <c r="CA234"/>
    </row>
    <row r="235" spans="1:79" s="3" customFormat="1" x14ac:dyDescent="0.25">
      <c r="A235"/>
      <c r="B235"/>
      <c r="C235"/>
      <c r="D235"/>
      <c r="E235"/>
      <c r="F235"/>
      <c r="G235"/>
      <c r="H235"/>
      <c r="I235"/>
      <c r="J235"/>
      <c r="K235"/>
      <c r="L235"/>
      <c r="AV235" s="7"/>
      <c r="AW235" s="7"/>
      <c r="AX235" s="7"/>
      <c r="AY235" s="7"/>
      <c r="AZ235" s="7"/>
      <c r="BN235"/>
      <c r="BO235"/>
      <c r="BP235"/>
      <c r="BQ235"/>
      <c r="BR235"/>
      <c r="BS235"/>
      <c r="BT235"/>
      <c r="BU235"/>
      <c r="BV235"/>
      <c r="BW235"/>
      <c r="BX235"/>
      <c r="BY235"/>
      <c r="BZ235"/>
      <c r="CA235"/>
    </row>
    <row r="236" spans="1:79" s="3" customFormat="1" x14ac:dyDescent="0.25">
      <c r="A236"/>
      <c r="B236"/>
      <c r="C236"/>
      <c r="D236"/>
      <c r="E236"/>
      <c r="F236"/>
      <c r="G236"/>
      <c r="H236"/>
      <c r="I236"/>
      <c r="J236"/>
      <c r="K236"/>
      <c r="L236"/>
      <c r="AV236" s="7"/>
      <c r="AW236" s="7"/>
      <c r="AX236" s="7"/>
      <c r="AY236" s="7"/>
      <c r="AZ236" s="7"/>
      <c r="BN236"/>
      <c r="BO236"/>
      <c r="BP236"/>
      <c r="BQ236"/>
      <c r="BR236"/>
      <c r="BS236"/>
      <c r="BT236"/>
      <c r="BU236"/>
      <c r="BV236"/>
      <c r="BW236"/>
      <c r="BX236"/>
      <c r="BY236"/>
      <c r="BZ236"/>
      <c r="CA236"/>
    </row>
    <row r="237" spans="1:79" s="3" customFormat="1" x14ac:dyDescent="0.25">
      <c r="A237"/>
      <c r="B237"/>
      <c r="C237"/>
      <c r="D237"/>
      <c r="E237"/>
      <c r="F237"/>
      <c r="G237"/>
      <c r="H237"/>
      <c r="I237"/>
      <c r="J237"/>
      <c r="K237"/>
      <c r="L237"/>
      <c r="AV237" s="7"/>
      <c r="AW237" s="7"/>
      <c r="AX237" s="7"/>
      <c r="AY237" s="7"/>
      <c r="AZ237" s="7"/>
      <c r="BN237"/>
      <c r="BO237"/>
      <c r="BP237"/>
      <c r="BQ237"/>
      <c r="BR237"/>
      <c r="BS237"/>
      <c r="BT237"/>
      <c r="BU237"/>
      <c r="BV237"/>
      <c r="BW237"/>
      <c r="BX237"/>
      <c r="BY237"/>
      <c r="BZ237"/>
      <c r="CA237"/>
    </row>
    <row r="238" spans="1:79" s="3" customFormat="1" x14ac:dyDescent="0.25">
      <c r="A238"/>
      <c r="B238"/>
      <c r="C238"/>
      <c r="D238"/>
      <c r="E238"/>
      <c r="F238"/>
      <c r="G238"/>
      <c r="H238"/>
      <c r="I238"/>
      <c r="J238"/>
      <c r="K238"/>
      <c r="L238"/>
      <c r="AV238" s="7"/>
      <c r="AW238" s="7"/>
      <c r="AX238" s="7"/>
      <c r="AY238" s="7"/>
      <c r="AZ238" s="7"/>
      <c r="BN238"/>
      <c r="BO238"/>
      <c r="BP238"/>
      <c r="BQ238"/>
      <c r="BR238"/>
      <c r="BS238"/>
      <c r="BT238"/>
      <c r="BU238"/>
      <c r="BV238"/>
      <c r="BW238"/>
      <c r="BX238"/>
      <c r="BY238"/>
      <c r="BZ238"/>
      <c r="CA238"/>
    </row>
    <row r="239" spans="1:79" s="3" customFormat="1" x14ac:dyDescent="0.25">
      <c r="A239"/>
      <c r="B239"/>
      <c r="C239"/>
      <c r="D239"/>
      <c r="E239"/>
      <c r="F239"/>
      <c r="G239"/>
      <c r="H239"/>
      <c r="I239"/>
      <c r="J239"/>
      <c r="K239"/>
      <c r="L239"/>
      <c r="AV239" s="7"/>
      <c r="AW239" s="7"/>
      <c r="AX239" s="7"/>
      <c r="AY239" s="7"/>
      <c r="AZ239" s="7"/>
      <c r="BN239"/>
      <c r="BO239"/>
      <c r="BP239"/>
      <c r="BQ239"/>
      <c r="BR239"/>
      <c r="BS239"/>
      <c r="BT239"/>
      <c r="BU239"/>
      <c r="BV239"/>
      <c r="BW239"/>
      <c r="BX239"/>
      <c r="BY239"/>
      <c r="BZ239"/>
      <c r="CA239"/>
    </row>
  </sheetData>
  <sheetProtection algorithmName="SHA-512" hashValue="Iwdv0CJNdDAFb+zebRUsAMMbkGQ4dmwEwQj/+gYm9ebw+D+ctyn86rINHKkdcOsPJmMaeE3mWCKuYBSNqBLfpA==" saltValue="yKLKHwJsXaPjQYzu8k8aeg==" spinCount="100000" sheet="1" objects="1" scenarios="1"/>
  <mergeCells count="29">
    <mergeCell ref="Q2:AD2"/>
    <mergeCell ref="Q3:AG3"/>
    <mergeCell ref="H1:X1"/>
    <mergeCell ref="X9:Y9"/>
    <mergeCell ref="X10:Y10"/>
    <mergeCell ref="AE6:AG6"/>
    <mergeCell ref="AE5:AG5"/>
    <mergeCell ref="X5:Y5"/>
    <mergeCell ref="J15:J18"/>
    <mergeCell ref="K15:L15"/>
    <mergeCell ref="S15:T15"/>
    <mergeCell ref="M6:P9"/>
    <mergeCell ref="AB15:AC15"/>
    <mergeCell ref="K16:L17"/>
    <mergeCell ref="M16:Q16"/>
    <mergeCell ref="AB16:AC17"/>
    <mergeCell ref="S16:W16"/>
    <mergeCell ref="M17:Q17"/>
    <mergeCell ref="S17:W17"/>
    <mergeCell ref="AA15:AA18"/>
    <mergeCell ref="X8:Y8"/>
    <mergeCell ref="X7:Y7"/>
    <mergeCell ref="X6:Y6"/>
    <mergeCell ref="H151:AJ151"/>
    <mergeCell ref="AG148:AH148"/>
    <mergeCell ref="AG146:AH146"/>
    <mergeCell ref="AG143:AH143"/>
    <mergeCell ref="S149:T149"/>
    <mergeCell ref="S150:U150"/>
  </mergeCells>
  <conditionalFormatting sqref="M19:W138">
    <cfRule type="expression" dxfId="1" priority="1">
      <formula>OR($X$12&lt;=0,$X$14&lt;=0)</formula>
    </cfRule>
  </conditionalFormatting>
  <dataValidations count="3">
    <dataValidation allowBlank="1" showErrorMessage="1" sqref="AE6:AG6" xr:uid="{7B830FA9-32E2-4CA9-9569-1FB9FC7D5159}"/>
    <dataValidation type="list" allowBlank="1" showInputMessage="1" showErrorMessage="1" sqref="S6:S9" xr:uid="{F136ABAD-F9DD-4727-A591-2C850B469893}">
      <formula1>RegionCheck</formula1>
    </dataValidation>
    <dataValidation type="decimal" operator="greaterThan" allowBlank="1" showErrorMessage="1" errorTitle="Uzmanību!" error="Skaitliskajai vērtībai jābūt lielākai par nulli!" promptTitle="Uzmanību!" prompt="Skaitliskajai vērtībai jābūt lielākai par nulli!" sqref="X14" xr:uid="{4F8D1B57-285B-431D-8AAC-4DF92A55049E}">
      <formula1>0</formula1>
    </dataValidation>
  </dataValidations>
  <printOptions horizontalCentered="1"/>
  <pageMargins left="0.39370078740157483" right="0.19685039370078741" top="0.39370078740157483" bottom="0.39370078740157483" header="0" footer="0.19685039370078741"/>
  <pageSetup paperSize="9" scale="69" fitToHeight="2" orientation="portrait" r:id="rId1"/>
  <headerFooter scaleWithDoc="0">
    <oddFooter>&amp;R&amp;P</oddFooter>
  </headerFooter>
  <ignoredErrors>
    <ignoredError sqref="M19:Q138" evalError="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BZ176"/>
  <sheetViews>
    <sheetView showGridLines="0" topLeftCell="H1" zoomScale="70" zoomScaleNormal="70" zoomScaleSheetLayoutView="70" workbookViewId="0">
      <pane xSplit="5" ySplit="18" topLeftCell="M19" activePane="bottomRight" state="frozen"/>
      <selection activeCell="H1" sqref="H1"/>
      <selection pane="topRight" activeCell="M1" sqref="M1"/>
      <selection pane="bottomLeft" activeCell="H19" sqref="H19"/>
      <selection pane="bottomRight" activeCell="AD25" sqref="AD25"/>
    </sheetView>
  </sheetViews>
  <sheetFormatPr defaultRowHeight="15" x14ac:dyDescent="0.25"/>
  <cols>
    <col min="1" max="7" width="9.140625" hidden="1" customWidth="1"/>
    <col min="8" max="8" width="8.85546875" customWidth="1"/>
    <col min="9" max="10" width="9.140625" hidden="1" customWidth="1"/>
    <col min="11" max="11" width="6.42578125" hidden="1" customWidth="1"/>
    <col min="12" max="12" width="7.42578125" hidden="1" customWidth="1"/>
    <col min="13" max="17" width="7.5703125" style="3" customWidth="1"/>
    <col min="18" max="18" width="2.5703125" style="3" hidden="1" customWidth="1"/>
    <col min="19" max="19" width="17.5703125" style="3" customWidth="1"/>
    <col min="20" max="22" width="4.5703125" style="3" hidden="1" customWidth="1"/>
    <col min="23" max="23" width="5.5703125" style="3" hidden="1" customWidth="1"/>
    <col min="24" max="24" width="9.42578125" style="3" customWidth="1"/>
    <col min="25" max="25" width="8.5703125" style="3" bestFit="1" customWidth="1"/>
    <col min="26" max="27" width="8.5703125" style="3" hidden="1" customWidth="1"/>
    <col min="28" max="28" width="6.42578125" style="3" hidden="1" customWidth="1" collapsed="1"/>
    <col min="29" max="29" width="6.42578125" style="3" hidden="1" customWidth="1"/>
    <col min="30" max="34" width="7.5703125" style="3" customWidth="1"/>
    <col min="35" max="35" width="2.5703125" style="3" hidden="1" customWidth="1"/>
    <col min="36" max="36" width="17.5703125" style="3" customWidth="1"/>
    <col min="37" max="37" width="1.140625" style="3" customWidth="1"/>
    <col min="38" max="39" width="4.5703125" style="3" customWidth="1"/>
    <col min="40" max="40" width="5.140625" style="3" customWidth="1"/>
    <col min="41" max="41" width="7.140625" style="3" hidden="1" customWidth="1"/>
    <col min="42" max="42" width="8.5703125" style="3" hidden="1" customWidth="1"/>
    <col min="43" max="43" width="6" style="3" hidden="1" customWidth="1"/>
    <col min="44" max="44" width="12.140625" style="3" hidden="1" customWidth="1"/>
    <col min="45" max="46" width="5.42578125" style="3" hidden="1" customWidth="1"/>
    <col min="47" max="47" width="5.5703125" style="3" customWidth="1"/>
    <col min="48" max="48" width="5.42578125" style="3" customWidth="1"/>
    <col min="49" max="49" width="8.85546875" style="3" customWidth="1"/>
    <col min="50" max="50" width="7.140625" style="3" customWidth="1"/>
    <col min="51" max="51" width="9" style="3" customWidth="1"/>
    <col min="52" max="52" width="7.140625" style="3" customWidth="1"/>
    <col min="53" max="54" width="8.5703125" style="3" customWidth="1"/>
    <col min="55" max="55" width="13.42578125" style="3" customWidth="1"/>
    <col min="56" max="56" width="7.140625" style="3" customWidth="1"/>
    <col min="57" max="57" width="10.42578125" style="3" customWidth="1"/>
    <col min="58" max="58" width="7.140625" style="3" customWidth="1"/>
    <col min="59" max="59" width="26.5703125" style="3" customWidth="1"/>
    <col min="60" max="65" width="7.140625" style="3" customWidth="1"/>
  </cols>
  <sheetData>
    <row r="1" spans="2:66" ht="23.25" x14ac:dyDescent="0.35">
      <c r="H1" s="1"/>
      <c r="I1" s="1"/>
      <c r="J1" s="1"/>
      <c r="K1" s="1"/>
      <c r="L1" s="1"/>
      <c r="M1" s="2"/>
      <c r="N1" s="2"/>
      <c r="O1" s="2"/>
      <c r="P1" s="2"/>
      <c r="Q1" s="234" t="s">
        <v>159</v>
      </c>
      <c r="R1" s="234"/>
      <c r="S1" s="234"/>
      <c r="T1" s="234"/>
      <c r="U1" s="234"/>
      <c r="V1" s="234"/>
      <c r="W1" s="234"/>
      <c r="X1" s="234"/>
      <c r="Y1" s="234"/>
      <c r="Z1" s="234"/>
      <c r="AA1" s="234"/>
      <c r="AB1" s="234"/>
      <c r="AC1" s="234"/>
      <c r="AD1" s="234"/>
      <c r="AE1" s="2"/>
      <c r="AF1" s="2"/>
      <c r="AG1" s="2"/>
      <c r="AH1" s="2"/>
      <c r="AI1" s="2"/>
      <c r="AJ1" s="117"/>
      <c r="AK1" s="2"/>
      <c r="AL1" s="2"/>
      <c r="AM1" s="2"/>
      <c r="AN1" s="2"/>
    </row>
    <row r="2" spans="2:66" hidden="1" x14ac:dyDescent="0.25">
      <c r="H2" s="1"/>
      <c r="I2" s="1"/>
      <c r="J2" s="1"/>
      <c r="K2" s="1"/>
      <c r="L2" s="1"/>
      <c r="M2" s="2"/>
      <c r="N2" s="2"/>
      <c r="O2" s="2"/>
      <c r="P2" s="2"/>
      <c r="Q2" s="222"/>
      <c r="R2" s="222"/>
      <c r="S2" s="222"/>
      <c r="T2" s="222"/>
      <c r="U2" s="222"/>
      <c r="V2" s="222"/>
      <c r="W2" s="222"/>
      <c r="X2" s="222"/>
      <c r="Y2" s="222"/>
      <c r="Z2" s="222"/>
      <c r="AA2" s="222"/>
      <c r="AB2" s="222"/>
      <c r="AC2" s="222"/>
      <c r="AD2" s="222"/>
      <c r="AE2" s="2"/>
      <c r="AF2" s="2"/>
      <c r="AG2" s="2"/>
      <c r="AH2" s="2"/>
      <c r="AI2" s="2"/>
      <c r="AJ2" s="2"/>
      <c r="AK2" s="2"/>
      <c r="AL2" s="2"/>
      <c r="AM2" s="2"/>
      <c r="AN2" s="2"/>
    </row>
    <row r="3" spans="2:66" ht="20.25" hidden="1" customHeight="1" x14ac:dyDescent="0.25">
      <c r="H3" s="1"/>
      <c r="I3" s="1"/>
      <c r="J3" s="1"/>
      <c r="K3" s="4"/>
      <c r="L3" s="1"/>
      <c r="M3" s="2"/>
      <c r="N3" s="2"/>
      <c r="O3" s="162"/>
      <c r="P3" s="162"/>
      <c r="Q3" s="223"/>
      <c r="R3" s="224"/>
      <c r="S3" s="224"/>
      <c r="T3" s="224"/>
      <c r="U3" s="224"/>
      <c r="V3" s="224"/>
      <c r="W3" s="224"/>
      <c r="X3" s="224"/>
      <c r="Y3" s="224"/>
      <c r="Z3" s="224"/>
      <c r="AA3" s="224"/>
      <c r="AB3" s="224"/>
      <c r="AC3" s="224"/>
      <c r="AD3" s="224"/>
      <c r="AE3" s="224"/>
      <c r="AF3" s="224"/>
      <c r="AG3" s="224"/>
      <c r="AH3" s="2"/>
      <c r="AI3" s="2"/>
      <c r="AJ3" s="2"/>
      <c r="AK3" s="2"/>
      <c r="AL3" s="2"/>
      <c r="AM3" s="2"/>
      <c r="AN3" s="2"/>
      <c r="AP3" s="3" t="s">
        <v>158</v>
      </c>
    </row>
    <row r="4" spans="2:66" ht="12" hidden="1" customHeight="1" x14ac:dyDescent="0.25">
      <c r="H4" s="1"/>
      <c r="I4" s="1"/>
      <c r="J4" s="1"/>
      <c r="K4" s="1"/>
      <c r="L4" s="1"/>
      <c r="M4" s="2"/>
      <c r="N4" s="2"/>
      <c r="O4" s="2"/>
      <c r="P4" s="2"/>
      <c r="Q4" s="2"/>
      <c r="R4" s="2"/>
      <c r="S4" s="2"/>
      <c r="T4" s="2"/>
      <c r="U4" s="2"/>
      <c r="V4" s="2"/>
      <c r="W4" s="2"/>
      <c r="X4" s="2"/>
      <c r="Y4" s="2"/>
      <c r="Z4" s="2"/>
      <c r="AA4" s="2"/>
      <c r="AB4" s="2"/>
      <c r="AC4" s="2"/>
      <c r="AD4" s="2"/>
      <c r="AE4" s="2"/>
      <c r="AF4" s="2"/>
      <c r="AG4" s="2"/>
      <c r="AH4" s="2"/>
      <c r="AI4" s="2"/>
      <c r="AJ4" s="2"/>
      <c r="AK4" s="2"/>
      <c r="AL4" s="2"/>
      <c r="AM4" s="2"/>
      <c r="AN4" s="2"/>
      <c r="AS4" s="3" t="s">
        <v>156</v>
      </c>
    </row>
    <row r="5" spans="2:66" hidden="1" x14ac:dyDescent="0.25">
      <c r="H5" s="1"/>
      <c r="I5" s="1"/>
      <c r="J5" s="1"/>
      <c r="K5" s="1"/>
      <c r="L5" s="1"/>
      <c r="M5" s="2"/>
      <c r="N5" s="2"/>
      <c r="O5" s="2"/>
      <c r="P5" s="2"/>
      <c r="Q5" s="2"/>
      <c r="R5" s="2"/>
      <c r="S5" s="155"/>
      <c r="X5" s="227"/>
      <c r="Y5" s="227"/>
      <c r="Z5" s="2"/>
      <c r="AA5" s="2"/>
      <c r="AB5" s="2"/>
      <c r="AC5" s="2"/>
      <c r="AD5" s="2"/>
      <c r="AE5" s="221"/>
      <c r="AF5" s="221"/>
      <c r="AG5" s="221"/>
      <c r="AH5" s="2"/>
      <c r="AI5" s="2"/>
      <c r="AJ5" s="2"/>
      <c r="AK5" s="2"/>
      <c r="AL5" s="2"/>
      <c r="AM5" s="2"/>
      <c r="AN5" s="2"/>
    </row>
    <row r="6" spans="2:66" hidden="1" x14ac:dyDescent="0.25">
      <c r="H6" s="1"/>
      <c r="I6" s="1"/>
      <c r="J6" s="1"/>
      <c r="K6" s="1"/>
      <c r="L6" s="1"/>
      <c r="M6" s="236"/>
      <c r="N6" s="236"/>
      <c r="O6" s="236"/>
      <c r="P6" s="236"/>
      <c r="Q6" s="2"/>
      <c r="R6" s="2"/>
      <c r="S6" s="156"/>
      <c r="T6" s="157"/>
      <c r="U6" s="157"/>
      <c r="V6" s="157"/>
      <c r="W6" s="157"/>
      <c r="X6" s="221"/>
      <c r="Y6" s="221"/>
      <c r="Z6" s="2"/>
      <c r="AA6" s="2"/>
      <c r="AB6" s="2"/>
      <c r="AC6" s="2"/>
      <c r="AD6" s="2"/>
      <c r="AE6" s="221"/>
      <c r="AF6" s="221"/>
      <c r="AG6" s="221"/>
      <c r="AH6" s="2"/>
      <c r="AI6" s="2"/>
      <c r="AJ6" s="2"/>
      <c r="AK6" s="2"/>
      <c r="AL6" s="2"/>
      <c r="AM6" s="2"/>
      <c r="AN6" s="2"/>
      <c r="AO6" s="113">
        <v>1</v>
      </c>
      <c r="AP6" s="114" t="s">
        <v>154</v>
      </c>
      <c r="AQ6" s="113">
        <f>IF(COUNTIF($S$6:$S$9,AP6)&gt;=1,"",ROW())</f>
        <v>6</v>
      </c>
      <c r="AR6" s="113" t="str">
        <f t="array" ref="AR6:AR9" ca="1">IF(ROW(AP6:AP9)-ROW(AP6)+1&gt;COUNT(AQ6:AQ9),"",INDEX(AP:AP,SMALL(AQ6:AQ9,ROW(INDIRECT("1:"&amp;ROWS(AP6:AP9))))))</f>
        <v>Rietumlatvija</v>
      </c>
      <c r="AS6" s="113" t="s">
        <v>153</v>
      </c>
    </row>
    <row r="7" spans="2:66" hidden="1" x14ac:dyDescent="0.25">
      <c r="H7" s="1"/>
      <c r="I7" s="1"/>
      <c r="J7" s="1"/>
      <c r="K7" s="1"/>
      <c r="L7" s="1"/>
      <c r="M7" s="236"/>
      <c r="N7" s="236"/>
      <c r="O7" s="236"/>
      <c r="P7" s="236"/>
      <c r="Q7" s="2"/>
      <c r="R7" s="2"/>
      <c r="S7" s="156"/>
      <c r="T7" s="157"/>
      <c r="U7" s="157"/>
      <c r="V7" s="157"/>
      <c r="W7" s="157"/>
      <c r="X7" s="221"/>
      <c r="Y7" s="221"/>
      <c r="Z7" s="2"/>
      <c r="AA7" s="2"/>
      <c r="AB7" s="2"/>
      <c r="AC7" s="2"/>
      <c r="AD7" s="2"/>
      <c r="AE7" s="2"/>
      <c r="AF7" s="2"/>
      <c r="AG7" s="2"/>
      <c r="AH7" s="2"/>
      <c r="AI7" s="2"/>
      <c r="AJ7" s="2"/>
      <c r="AK7" s="2"/>
      <c r="AL7" s="2"/>
      <c r="AM7" s="2"/>
      <c r="AN7" s="2"/>
      <c r="AO7" s="113">
        <v>2</v>
      </c>
      <c r="AP7" s="114" t="s">
        <v>155</v>
      </c>
      <c r="AQ7" s="113">
        <f t="shared" ref="AQ7:AQ9" si="0">IF(COUNTIF($S$6:$S$9,AP7)&gt;=1,"",ROW())</f>
        <v>7</v>
      </c>
      <c r="AR7" s="113" t="str">
        <f ca="1"/>
        <v>Viduslatvija</v>
      </c>
      <c r="AS7" s="113" t="s">
        <v>150</v>
      </c>
    </row>
    <row r="8" spans="2:66" hidden="1" x14ac:dyDescent="0.25">
      <c r="H8" s="1"/>
      <c r="I8" s="1"/>
      <c r="J8" s="1"/>
      <c r="K8" s="1"/>
      <c r="L8" s="1"/>
      <c r="M8" s="236"/>
      <c r="N8" s="236"/>
      <c r="O8" s="236"/>
      <c r="P8" s="236"/>
      <c r="Q8" s="2"/>
      <c r="R8" s="2"/>
      <c r="S8" s="156"/>
      <c r="T8" s="157"/>
      <c r="U8" s="157"/>
      <c r="V8" s="157"/>
      <c r="W8" s="157"/>
      <c r="X8" s="221"/>
      <c r="Y8" s="221"/>
      <c r="Z8" s="2"/>
      <c r="AA8" s="2"/>
      <c r="AB8" s="2"/>
      <c r="AC8" s="2"/>
      <c r="AD8" s="2"/>
      <c r="AE8" s="2"/>
      <c r="AF8" s="2"/>
      <c r="AG8" s="2"/>
      <c r="AH8" s="2"/>
      <c r="AI8" s="2"/>
      <c r="AJ8" s="2"/>
      <c r="AK8" s="2"/>
      <c r="AL8" s="2"/>
      <c r="AM8" s="2"/>
      <c r="AN8" s="2"/>
      <c r="AO8" s="113">
        <v>3</v>
      </c>
      <c r="AP8" s="114" t="s">
        <v>156</v>
      </c>
      <c r="AQ8" s="113">
        <f t="shared" si="0"/>
        <v>8</v>
      </c>
      <c r="AR8" s="113" t="str">
        <f ca="1"/>
        <v>Austrumlatvija</v>
      </c>
      <c r="AS8" s="113"/>
    </row>
    <row r="9" spans="2:66" hidden="1" x14ac:dyDescent="0.25">
      <c r="H9" s="1"/>
      <c r="I9" s="1"/>
      <c r="J9" s="1"/>
      <c r="K9" s="5" t="s">
        <v>151</v>
      </c>
      <c r="L9" s="2">
        <v>30</v>
      </c>
      <c r="M9" s="236"/>
      <c r="N9" s="236"/>
      <c r="O9" s="236"/>
      <c r="P9" s="236"/>
      <c r="Q9" s="6"/>
      <c r="R9" s="6"/>
      <c r="S9" s="156"/>
      <c r="T9" s="157"/>
      <c r="U9" s="157"/>
      <c r="V9" s="157"/>
      <c r="W9" s="157"/>
      <c r="X9" s="221"/>
      <c r="Y9" s="221"/>
      <c r="Z9" s="2"/>
      <c r="AA9" s="2"/>
      <c r="AB9" s="2"/>
      <c r="AC9" s="2"/>
      <c r="AD9" s="2"/>
      <c r="AE9" s="2"/>
      <c r="AF9" s="2"/>
      <c r="AG9" s="2"/>
      <c r="AH9" s="2"/>
      <c r="AI9" s="2"/>
      <c r="AJ9" s="2"/>
      <c r="AK9" s="2"/>
      <c r="AL9" s="2"/>
      <c r="AM9" s="2"/>
      <c r="AN9" s="2"/>
      <c r="AO9" s="113">
        <v>4</v>
      </c>
      <c r="AP9" s="114" t="s">
        <v>157</v>
      </c>
      <c r="AQ9" s="113">
        <f t="shared" si="0"/>
        <v>9</v>
      </c>
      <c r="AR9" s="113" t="str">
        <f ca="1"/>
        <v>Ziemeļlatvija</v>
      </c>
      <c r="AS9" s="113"/>
    </row>
    <row r="10" spans="2:66" hidden="1" x14ac:dyDescent="0.25">
      <c r="B10" s="7"/>
      <c r="H10" s="1"/>
      <c r="I10" s="1"/>
      <c r="J10" s="1"/>
      <c r="K10" s="8" t="s">
        <v>152</v>
      </c>
      <c r="L10" s="9">
        <f>ROUND($Y$12,2)*$L$9/$I$62</f>
        <v>0</v>
      </c>
      <c r="M10" s="6"/>
      <c r="N10" s="6"/>
      <c r="O10" s="6"/>
      <c r="P10" s="6"/>
      <c r="Q10" s="6"/>
      <c r="R10" s="6"/>
      <c r="S10" s="160"/>
      <c r="T10" s="161"/>
      <c r="U10" s="161"/>
      <c r="V10" s="161"/>
      <c r="W10" s="161"/>
      <c r="X10" s="237"/>
      <c r="Y10" s="237"/>
      <c r="Z10" s="2"/>
      <c r="AA10" s="2"/>
      <c r="AB10" s="2"/>
      <c r="AC10" s="2"/>
      <c r="AD10" s="2"/>
      <c r="AE10" s="2"/>
      <c r="AF10" s="2"/>
      <c r="AG10" s="2"/>
      <c r="AH10" s="2"/>
      <c r="AI10" s="2"/>
      <c r="AJ10" s="2"/>
      <c r="AK10" s="2"/>
      <c r="AL10" s="2"/>
      <c r="AM10" s="2"/>
      <c r="AN10" s="2"/>
    </row>
    <row r="11" spans="2:66" ht="15.75" thickBot="1" x14ac:dyDescent="0.3">
      <c r="H11" s="1"/>
      <c r="I11" s="1"/>
      <c r="J11" s="8"/>
      <c r="K11" s="9"/>
      <c r="L11" s="8"/>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2:66" ht="23.25" customHeight="1" thickBot="1" x14ac:dyDescent="0.3">
      <c r="I12" s="1"/>
      <c r="J12" s="1"/>
      <c r="K12" s="1"/>
      <c r="L12" s="2"/>
      <c r="M12" s="1"/>
      <c r="N12" s="2"/>
      <c r="O12" s="10"/>
      <c r="P12" s="10"/>
      <c r="Q12" s="10"/>
      <c r="R12" s="10"/>
      <c r="S12" s="10"/>
      <c r="T12" s="11"/>
      <c r="U12" s="10"/>
      <c r="V12" s="12"/>
      <c r="W12" s="13"/>
      <c r="X12" s="14"/>
      <c r="Y12" s="134">
        <f>Kalkulators!X12</f>
        <v>0</v>
      </c>
      <c r="Z12" s="15"/>
      <c r="AA12" s="15"/>
      <c r="AB12" s="16"/>
      <c r="AC12" s="15"/>
      <c r="AD12" s="16" t="s">
        <v>0</v>
      </c>
      <c r="AE12" s="12"/>
      <c r="AF12" s="12"/>
      <c r="AG12" s="115"/>
      <c r="AH12" s="16"/>
      <c r="AI12" s="12"/>
      <c r="AJ12" s="12"/>
      <c r="AK12" s="12"/>
      <c r="AL12" s="12"/>
      <c r="AM12" s="12"/>
      <c r="AN12" s="12"/>
      <c r="AO12" s="15"/>
      <c r="AP12" s="15"/>
      <c r="AQ12" s="15"/>
      <c r="AR12" s="15"/>
      <c r="AS12" s="15"/>
      <c r="AT12" s="15"/>
      <c r="AU12" s="15"/>
      <c r="AV12" s="15"/>
      <c r="AW12" s="15"/>
      <c r="AX12" s="15"/>
      <c r="AY12" s="15"/>
      <c r="AZ12" s="15"/>
      <c r="BB12" s="15"/>
      <c r="BC12" s="15"/>
      <c r="BD12" s="15"/>
      <c r="BE12" s="15"/>
      <c r="BF12" s="15"/>
      <c r="BG12" s="15"/>
      <c r="BH12" s="15"/>
      <c r="BI12" s="15"/>
      <c r="BJ12" s="15"/>
      <c r="BK12" s="15"/>
      <c r="BL12" s="15"/>
      <c r="BM12" s="15"/>
    </row>
    <row r="13" spans="2:66" ht="15.75" thickBot="1" x14ac:dyDescent="0.3">
      <c r="H13" s="1"/>
      <c r="I13" s="1"/>
      <c r="J13" s="1"/>
      <c r="K13" s="1"/>
      <c r="L13" s="1"/>
      <c r="M13" s="2"/>
      <c r="N13" s="2"/>
      <c r="O13" s="2"/>
      <c r="P13" s="2"/>
      <c r="Q13" s="2"/>
      <c r="R13" s="2"/>
      <c r="S13" s="8"/>
      <c r="T13" s="8"/>
      <c r="U13" s="8"/>
      <c r="V13" s="8"/>
      <c r="W13" s="8"/>
      <c r="X13" s="8"/>
      <c r="Y13" s="8"/>
      <c r="Z13" s="8"/>
      <c r="AA13" s="8"/>
      <c r="AB13" s="8"/>
      <c r="AC13" s="8"/>
      <c r="AD13" s="8"/>
      <c r="AE13" s="8"/>
      <c r="AF13" s="8"/>
      <c r="AG13" s="8"/>
      <c r="AH13" s="8"/>
      <c r="AI13" s="8"/>
      <c r="AJ13" s="8"/>
      <c r="AK13" s="8"/>
      <c r="AL13" s="8"/>
      <c r="AM13" s="8"/>
      <c r="AN13" s="8"/>
      <c r="AO13" s="17"/>
      <c r="AP13" s="17"/>
      <c r="AQ13" s="17"/>
      <c r="AR13" s="17"/>
      <c r="AT13" s="17"/>
      <c r="AU13" s="17"/>
      <c r="AV13" s="34"/>
      <c r="AW13" s="17"/>
      <c r="AX13" s="17"/>
      <c r="AY13" s="17"/>
      <c r="AZ13" s="17"/>
      <c r="BA13" s="15"/>
      <c r="BB13" s="17"/>
      <c r="BC13" s="17"/>
      <c r="BD13" s="17"/>
      <c r="BE13" s="17"/>
      <c r="BF13" s="17"/>
      <c r="BG13" s="17"/>
      <c r="BH13" s="17"/>
      <c r="BI13" s="17"/>
      <c r="BJ13" s="17"/>
      <c r="BK13" s="17"/>
      <c r="BL13" s="17"/>
      <c r="BM13" s="112"/>
      <c r="BN13" s="7"/>
    </row>
    <row r="14" spans="2:66" ht="15.75" hidden="1" thickBot="1" x14ac:dyDescent="0.3">
      <c r="J14" s="17"/>
      <c r="K14" s="18"/>
      <c r="L14" s="17"/>
      <c r="M14" s="19">
        <v>0.85</v>
      </c>
      <c r="N14" s="19"/>
      <c r="O14" s="19"/>
      <c r="P14" s="19"/>
      <c r="Q14" s="19"/>
      <c r="R14" s="19"/>
      <c r="S14" s="19">
        <v>0.15</v>
      </c>
      <c r="T14" s="19"/>
      <c r="U14" s="19"/>
      <c r="V14" s="19"/>
      <c r="W14" s="19"/>
      <c r="X14" s="19"/>
      <c r="Y14" s="19"/>
      <c r="Z14" s="19"/>
      <c r="AA14" s="19"/>
      <c r="AB14" s="19"/>
      <c r="AC14" s="19"/>
      <c r="AD14" s="19"/>
      <c r="AE14" s="19"/>
      <c r="AF14" s="19"/>
      <c r="AG14" s="19"/>
      <c r="AH14" s="19"/>
      <c r="AI14" s="19"/>
      <c r="AJ14" s="19"/>
      <c r="AK14" s="20"/>
      <c r="AL14" s="20"/>
      <c r="AM14" s="20"/>
      <c r="AN14" s="20"/>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row>
    <row r="15" spans="2:66" ht="15.75" hidden="1" customHeight="1" thickTop="1" thickBot="1" x14ac:dyDescent="0.3">
      <c r="J15" s="198" t="s">
        <v>1</v>
      </c>
      <c r="K15" s="201"/>
      <c r="L15" s="201"/>
      <c r="M15" s="21"/>
      <c r="N15" s="22"/>
      <c r="O15" s="22"/>
      <c r="P15" s="22"/>
      <c r="Q15" s="22"/>
      <c r="R15" s="22"/>
      <c r="S15" s="201"/>
      <c r="T15" s="201"/>
      <c r="U15" s="21"/>
      <c r="V15" s="22"/>
      <c r="W15" s="22"/>
      <c r="X15" s="22"/>
      <c r="Y15" s="22"/>
      <c r="Z15" s="22"/>
      <c r="AA15" s="198" t="s">
        <v>1</v>
      </c>
      <c r="AB15" s="235"/>
      <c r="AC15" s="235"/>
      <c r="AD15" s="23"/>
      <c r="AE15" s="24"/>
      <c r="AF15" s="24"/>
      <c r="AG15" s="24"/>
      <c r="AH15" s="24"/>
      <c r="AI15" s="24"/>
      <c r="AJ15" s="23"/>
      <c r="AK15" s="25"/>
      <c r="AL15" s="25"/>
      <c r="AM15" s="25"/>
      <c r="AN15" s="25"/>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row>
    <row r="16" spans="2:66" ht="18.75" customHeight="1" thickTop="1" x14ac:dyDescent="0.25">
      <c r="H16" s="27" t="s">
        <v>2</v>
      </c>
      <c r="J16" s="199"/>
      <c r="K16" s="203" t="s">
        <v>3</v>
      </c>
      <c r="L16" s="204"/>
      <c r="M16" s="228" t="s">
        <v>4</v>
      </c>
      <c r="N16" s="229"/>
      <c r="O16" s="229"/>
      <c r="P16" s="229"/>
      <c r="Q16" s="229"/>
      <c r="R16" s="28"/>
      <c r="S16" s="29" t="s">
        <v>5</v>
      </c>
      <c r="T16" s="30"/>
      <c r="U16" s="22"/>
      <c r="V16" s="22"/>
      <c r="W16" s="22"/>
      <c r="X16" s="31"/>
      <c r="Y16" s="27" t="s">
        <v>2</v>
      </c>
      <c r="Z16" s="22"/>
      <c r="AA16" s="199"/>
      <c r="AB16" s="203" t="s">
        <v>6</v>
      </c>
      <c r="AC16" s="204"/>
      <c r="AD16" s="228" t="s">
        <v>4</v>
      </c>
      <c r="AE16" s="229"/>
      <c r="AF16" s="229"/>
      <c r="AG16" s="229"/>
      <c r="AH16" s="229"/>
      <c r="AI16" s="28"/>
      <c r="AJ16" s="29" t="s">
        <v>5</v>
      </c>
      <c r="AK16" s="32"/>
      <c r="AL16" s="33"/>
      <c r="AM16" s="33"/>
      <c r="AN16" s="33"/>
      <c r="AO16" s="26"/>
      <c r="AP16" s="26"/>
      <c r="AQ16" s="34"/>
      <c r="AR16" s="26"/>
      <c r="AS16" s="26"/>
      <c r="AT16" s="26"/>
      <c r="AU16" s="26"/>
      <c r="AV16" s="26"/>
      <c r="AW16" s="26"/>
      <c r="AX16" s="26"/>
      <c r="AY16" s="26"/>
      <c r="AZ16" s="34"/>
      <c r="BA16" s="26"/>
      <c r="BB16" s="26"/>
      <c r="BC16" s="26"/>
      <c r="BD16" s="26"/>
      <c r="BE16" s="26"/>
      <c r="BF16" s="26"/>
      <c r="BG16" s="26"/>
      <c r="BH16" s="26"/>
      <c r="BI16" s="26"/>
      <c r="BJ16" s="26"/>
      <c r="BK16" s="26"/>
      <c r="BL16" s="26"/>
      <c r="BM16" s="112"/>
    </row>
    <row r="17" spans="1:78" ht="15" customHeight="1" x14ac:dyDescent="0.25">
      <c r="A17" s="3" t="s">
        <v>7</v>
      </c>
      <c r="B17" s="3"/>
      <c r="C17" s="3"/>
      <c r="D17" s="3"/>
      <c r="E17" s="3"/>
      <c r="H17" s="35" t="s">
        <v>8</v>
      </c>
      <c r="J17" s="199"/>
      <c r="K17" s="205"/>
      <c r="L17" s="206"/>
      <c r="M17" s="230" t="s">
        <v>9</v>
      </c>
      <c r="N17" s="231"/>
      <c r="O17" s="231"/>
      <c r="P17" s="231"/>
      <c r="Q17" s="231"/>
      <c r="R17" s="36"/>
      <c r="S17" s="37" t="s">
        <v>10</v>
      </c>
      <c r="T17" s="30"/>
      <c r="U17" s="22"/>
      <c r="V17" s="22"/>
      <c r="W17" s="22"/>
      <c r="X17" s="38"/>
      <c r="Y17" s="35" t="s">
        <v>8</v>
      </c>
      <c r="Z17" s="39"/>
      <c r="AA17" s="199"/>
      <c r="AB17" s="205"/>
      <c r="AC17" s="206"/>
      <c r="AD17" s="230" t="s">
        <v>9</v>
      </c>
      <c r="AE17" s="231"/>
      <c r="AF17" s="231"/>
      <c r="AG17" s="231"/>
      <c r="AH17" s="231"/>
      <c r="AI17" s="36"/>
      <c r="AJ17" s="37" t="s">
        <v>10</v>
      </c>
      <c r="AK17" s="32"/>
      <c r="AL17" s="33"/>
      <c r="AM17" s="33"/>
      <c r="AN17" s="33"/>
      <c r="AO17" s="26"/>
      <c r="AP17" s="26"/>
      <c r="AQ17" s="34"/>
      <c r="AR17" s="26"/>
      <c r="AS17" s="26"/>
      <c r="AT17" s="26"/>
      <c r="AU17" s="26"/>
      <c r="AV17" s="26"/>
      <c r="AW17" s="26"/>
      <c r="AX17" s="26"/>
      <c r="AY17" s="26"/>
      <c r="AZ17" s="34"/>
      <c r="BA17" s="26"/>
      <c r="BB17" s="26"/>
      <c r="BC17" s="26"/>
      <c r="BD17" s="26"/>
      <c r="BE17" s="26"/>
      <c r="BF17" s="26"/>
      <c r="BG17" s="26"/>
      <c r="BH17" s="26"/>
      <c r="BI17" s="26"/>
      <c r="BJ17" s="26"/>
      <c r="BK17" s="26"/>
      <c r="BL17" s="26"/>
      <c r="BM17" s="26"/>
      <c r="BQ17" s="26"/>
      <c r="BR17" s="26"/>
      <c r="BS17" s="26"/>
      <c r="BT17" s="34"/>
      <c r="BU17" s="34"/>
      <c r="BY17" s="7"/>
      <c r="BZ17" s="7"/>
    </row>
    <row r="18" spans="1:78" ht="18.75" customHeight="1" thickBot="1" x14ac:dyDescent="0.3">
      <c r="A18" t="s">
        <v>11</v>
      </c>
      <c r="B18" s="3" t="s">
        <v>12</v>
      </c>
      <c r="C18" s="3" t="s">
        <v>13</v>
      </c>
      <c r="D18" s="3" t="s">
        <v>14</v>
      </c>
      <c r="E18" s="3" t="s">
        <v>15</v>
      </c>
      <c r="H18" s="35" t="s">
        <v>11</v>
      </c>
      <c r="J18" s="200"/>
      <c r="K18" s="40" t="s">
        <v>16</v>
      </c>
      <c r="L18" s="41" t="s">
        <v>17</v>
      </c>
      <c r="M18" s="42" t="s">
        <v>18</v>
      </c>
      <c r="N18" s="43" t="s">
        <v>19</v>
      </c>
      <c r="O18" s="43" t="s">
        <v>20</v>
      </c>
      <c r="P18" s="43" t="s">
        <v>21</v>
      </c>
      <c r="Q18" s="44" t="s">
        <v>22</v>
      </c>
      <c r="R18" s="36"/>
      <c r="S18" s="45" t="s">
        <v>23</v>
      </c>
      <c r="T18" s="46"/>
      <c r="U18" s="47"/>
      <c r="V18" s="47"/>
      <c r="W18" s="47"/>
      <c r="X18" s="48"/>
      <c r="Y18" s="35" t="s">
        <v>11</v>
      </c>
      <c r="Z18" s="49"/>
      <c r="AA18" s="200"/>
      <c r="AB18" s="40" t="s">
        <v>16</v>
      </c>
      <c r="AC18" s="41" t="s">
        <v>17</v>
      </c>
      <c r="AD18" s="42" t="s">
        <v>18</v>
      </c>
      <c r="AE18" s="43" t="s">
        <v>19</v>
      </c>
      <c r="AF18" s="43" t="s">
        <v>20</v>
      </c>
      <c r="AG18" s="43" t="s">
        <v>21</v>
      </c>
      <c r="AH18" s="44" t="s">
        <v>22</v>
      </c>
      <c r="AI18" s="36"/>
      <c r="AJ18" s="45" t="s">
        <v>23</v>
      </c>
      <c r="AK18" s="50"/>
      <c r="AL18" s="51"/>
      <c r="AM18" s="51"/>
      <c r="AN18" s="51"/>
      <c r="AO18" s="26"/>
      <c r="AP18" s="26"/>
      <c r="AQ18" s="26"/>
      <c r="AR18" s="26"/>
      <c r="AS18" s="26"/>
      <c r="AT18" s="26"/>
      <c r="AU18" s="26"/>
      <c r="AV18" s="26"/>
      <c r="AW18" s="26"/>
      <c r="AX18" s="26"/>
      <c r="AY18" s="26"/>
      <c r="BA18" s="26"/>
      <c r="BB18" s="26"/>
      <c r="BC18" s="26"/>
      <c r="BD18" s="26"/>
      <c r="BE18" s="26"/>
      <c r="BF18" s="26"/>
      <c r="BG18" s="26"/>
      <c r="BH18" s="26"/>
      <c r="BI18" s="26"/>
      <c r="BJ18" s="26"/>
      <c r="BK18" s="26"/>
      <c r="BL18" s="26"/>
      <c r="BM18" s="26"/>
      <c r="BP18" s="26"/>
      <c r="BQ18" s="26"/>
      <c r="BR18" s="26"/>
      <c r="BS18" s="26"/>
      <c r="BT18" s="3"/>
    </row>
    <row r="19" spans="1:78" ht="15.75" thickTop="1" x14ac:dyDescent="0.25">
      <c r="A19" t="s">
        <v>24</v>
      </c>
      <c r="B19">
        <v>1.1874</v>
      </c>
      <c r="C19">
        <v>1.3748</v>
      </c>
      <c r="D19">
        <v>1.5623</v>
      </c>
      <c r="E19">
        <v>1.7497</v>
      </c>
      <c r="H19" s="52" t="s">
        <v>24</v>
      </c>
      <c r="I19">
        <v>5</v>
      </c>
      <c r="J19" s="53">
        <v>6.3958000000000004</v>
      </c>
      <c r="K19" s="54">
        <f t="shared" ref="K19:K78" si="1">ROUND(J19*$L$10,2)</f>
        <v>0</v>
      </c>
      <c r="L19" s="55">
        <f t="shared" ref="L19:L78" si="2">ROUND((J19*$L$10)*I19/$L$9,2)</f>
        <v>0</v>
      </c>
      <c r="M19" s="56">
        <f t="shared" ref="M19:M78" si="3">ROUND(J19*$M$14*(ROUND($Y$12,2)*$L$9/$I$62),2)</f>
        <v>0</v>
      </c>
      <c r="N19" s="57">
        <f t="shared" ref="N19:N78" si="4">ROUND((J19*$M$14*(ROUND($Y$12,2)*$L$9/$I$62))*B19,2)</f>
        <v>0</v>
      </c>
      <c r="O19" s="57">
        <f t="shared" ref="O19:O78" si="5">ROUND((J19*$M$14*(ROUND($Y$12,2)*$L$9/$I$62))*C19,2)</f>
        <v>0</v>
      </c>
      <c r="P19" s="57">
        <f t="shared" ref="P19:P78" si="6">ROUND((J19*$M$14*(ROUND($Y$12,2)*$L$9/$I$62))*D19,2)</f>
        <v>0</v>
      </c>
      <c r="Q19" s="57">
        <f t="shared" ref="Q19:Q78" si="7">ROUND((J19*$M$14*(ROUND($Y$12,2)*$L$9/$I$62))*E19,2)</f>
        <v>0</v>
      </c>
      <c r="R19" s="58"/>
      <c r="S19" s="59">
        <f t="shared" ref="S19:S78" si="8">ROUND((J19*(ROUND($Y$12,2)*$L$9/$I$62)*I19/$L$9)*$S$14,2)</f>
        <v>0</v>
      </c>
      <c r="T19" s="60"/>
      <c r="U19" s="7"/>
      <c r="V19" s="7"/>
      <c r="W19" s="7"/>
      <c r="X19" s="61"/>
      <c r="Y19" s="62" t="s">
        <v>25</v>
      </c>
      <c r="Z19">
        <v>305</v>
      </c>
      <c r="AA19" s="63">
        <v>0.96589999999999998</v>
      </c>
      <c r="AB19" s="54">
        <f t="shared" ref="AB19:AB78" si="9">ROUND(AA19*$L$10,2)</f>
        <v>0</v>
      </c>
      <c r="AC19" s="55">
        <f t="shared" ref="AC19:AC78" si="10">ROUND((AA19*$L$10)*Z19/$L$9,2)</f>
        <v>0</v>
      </c>
      <c r="AD19" s="64">
        <f t="shared" ref="AD19:AD78" si="11">ROUND(AA19*$M$14*(ROUND($Y$12,2)*$L$9/$I$62),2)</f>
        <v>0</v>
      </c>
      <c r="AE19" s="65">
        <f t="shared" ref="AE19:AE78" si="12">ROUND((AA19*$M$14*(ROUND($Y$12,2)*$L$9/$I$62))*B79,2)</f>
        <v>0</v>
      </c>
      <c r="AF19" s="65">
        <f t="shared" ref="AF19:AF78" si="13">ROUND((AA19*$M$14*(ROUND($Y$12,2)*$L$9/$I$62))*C79,2)</f>
        <v>0</v>
      </c>
      <c r="AG19" s="65">
        <f t="shared" ref="AG19:AG78" si="14">ROUND((AA19*$M$14*(ROUND($Y$12,2)*$L$9/$I$62))*D79,2)</f>
        <v>0</v>
      </c>
      <c r="AH19" s="65">
        <f t="shared" ref="AH19:AH78" si="15">ROUND((AA19*$M$14*(ROUND($Y$12,2)*$L$9/$I$62))*E79,2)</f>
        <v>0</v>
      </c>
      <c r="AI19" s="66"/>
      <c r="AJ19" s="67">
        <f t="shared" ref="AJ19:AJ78" si="16">ROUND((AA19*(ROUND($Y$12,2)*$L$9/$I$62)*Z19/$L$9)*$S$14,2)</f>
        <v>0</v>
      </c>
      <c r="AK19" s="68"/>
      <c r="AL19" s="61"/>
      <c r="AM19" s="61"/>
      <c r="AN19" s="61"/>
      <c r="AO19" s="18"/>
      <c r="AP19" s="18"/>
      <c r="AQ19" s="7"/>
      <c r="AR19" s="7"/>
      <c r="AS19" s="7"/>
      <c r="AT19" s="7"/>
      <c r="AU19" s="7"/>
      <c r="AV19" s="7"/>
      <c r="AW19" s="7"/>
      <c r="AX19" s="7"/>
      <c r="AY19" s="7"/>
      <c r="AZ19" s="7"/>
      <c r="BA19" s="7"/>
      <c r="BB19" s="7"/>
      <c r="BC19"/>
      <c r="BD19"/>
      <c r="BE19" s="118"/>
      <c r="BF19" s="7"/>
      <c r="BG19" s="110"/>
      <c r="BH19" s="18"/>
      <c r="BI19" s="18"/>
      <c r="BJ19" s="18"/>
      <c r="BK19" s="18"/>
      <c r="BL19" s="18"/>
      <c r="BM19" s="18"/>
      <c r="BQ19" s="7"/>
      <c r="BR19" s="7"/>
      <c r="BS19" s="7"/>
      <c r="BT19" s="7"/>
      <c r="BU19" s="7"/>
    </row>
    <row r="20" spans="1:78" ht="14.25" customHeight="1" x14ac:dyDescent="0.25">
      <c r="A20" t="s">
        <v>26</v>
      </c>
      <c r="B20">
        <v>1.1617</v>
      </c>
      <c r="C20">
        <v>1.3232999999999999</v>
      </c>
      <c r="D20">
        <v>1.4850000000000001</v>
      </c>
      <c r="E20">
        <v>1.6467000000000001</v>
      </c>
      <c r="H20" s="62" t="s">
        <v>26</v>
      </c>
      <c r="I20">
        <v>10</v>
      </c>
      <c r="J20" s="53">
        <v>3.7071000000000001</v>
      </c>
      <c r="K20" s="69">
        <f t="shared" si="1"/>
        <v>0</v>
      </c>
      <c r="L20" s="70">
        <f t="shared" si="2"/>
        <v>0</v>
      </c>
      <c r="M20" s="64">
        <f t="shared" si="3"/>
        <v>0</v>
      </c>
      <c r="N20" s="57">
        <f t="shared" si="4"/>
        <v>0</v>
      </c>
      <c r="O20" s="57">
        <f t="shared" si="5"/>
        <v>0</v>
      </c>
      <c r="P20" s="57">
        <f t="shared" si="6"/>
        <v>0</v>
      </c>
      <c r="Q20" s="57">
        <f t="shared" si="7"/>
        <v>0</v>
      </c>
      <c r="R20" s="58"/>
      <c r="S20" s="67">
        <f t="shared" si="8"/>
        <v>0</v>
      </c>
      <c r="T20" s="60"/>
      <c r="U20" s="7"/>
      <c r="V20" s="7"/>
      <c r="W20" s="7"/>
      <c r="X20" s="61"/>
      <c r="Y20" s="62" t="s">
        <v>27</v>
      </c>
      <c r="Z20">
        <v>310</v>
      </c>
      <c r="AA20" s="63">
        <v>0.96450000000000002</v>
      </c>
      <c r="AB20" s="69">
        <f t="shared" si="9"/>
        <v>0</v>
      </c>
      <c r="AC20" s="70">
        <f t="shared" si="10"/>
        <v>0</v>
      </c>
      <c r="AD20" s="64">
        <f t="shared" si="11"/>
        <v>0</v>
      </c>
      <c r="AE20" s="57">
        <f t="shared" si="12"/>
        <v>0</v>
      </c>
      <c r="AF20" s="57">
        <f t="shared" si="13"/>
        <v>0</v>
      </c>
      <c r="AG20" s="57">
        <f t="shared" si="14"/>
        <v>0</v>
      </c>
      <c r="AH20" s="57">
        <f t="shared" si="15"/>
        <v>0</v>
      </c>
      <c r="AI20" s="66"/>
      <c r="AJ20" s="67">
        <f t="shared" si="16"/>
        <v>0</v>
      </c>
      <c r="AK20" s="68"/>
      <c r="AL20" s="61"/>
      <c r="AM20" s="61"/>
      <c r="AN20" s="61"/>
      <c r="AO20" s="18"/>
      <c r="AP20" s="18"/>
      <c r="AQ20" s="7"/>
      <c r="AR20" s="7"/>
      <c r="AS20" s="7"/>
      <c r="AT20" s="7"/>
      <c r="AU20" s="7"/>
      <c r="AV20" s="7"/>
      <c r="AW20" s="7"/>
      <c r="AX20" s="7"/>
      <c r="AY20" s="7"/>
      <c r="AZ20" s="7"/>
      <c r="BA20" s="7"/>
      <c r="BB20" s="7"/>
      <c r="BC20"/>
      <c r="BD20"/>
      <c r="BE20" s="119"/>
      <c r="BF20" s="7"/>
      <c r="BG20" s="110"/>
      <c r="BH20" s="18"/>
      <c r="BI20" s="18"/>
      <c r="BJ20" s="18"/>
      <c r="BK20" s="18"/>
      <c r="BL20" s="18"/>
      <c r="BM20" s="18"/>
      <c r="BP20" s="7"/>
      <c r="BQ20" s="7"/>
      <c r="BR20" s="7"/>
      <c r="BS20" s="7"/>
      <c r="BT20" s="7"/>
      <c r="BU20" s="7"/>
    </row>
    <row r="21" spans="1:78" ht="14.25" customHeight="1" x14ac:dyDescent="0.25">
      <c r="A21" t="s">
        <v>28</v>
      </c>
      <c r="B21">
        <v>1.1420999999999999</v>
      </c>
      <c r="C21">
        <v>1.2843</v>
      </c>
      <c r="D21">
        <v>1.4263999999999999</v>
      </c>
      <c r="E21">
        <v>1.5686</v>
      </c>
      <c r="H21" s="62" t="s">
        <v>28</v>
      </c>
      <c r="I21">
        <v>15</v>
      </c>
      <c r="J21" s="53">
        <v>2.8109000000000002</v>
      </c>
      <c r="K21" s="69">
        <f t="shared" si="1"/>
        <v>0</v>
      </c>
      <c r="L21" s="70">
        <f t="shared" si="2"/>
        <v>0</v>
      </c>
      <c r="M21" s="64">
        <f t="shared" si="3"/>
        <v>0</v>
      </c>
      <c r="N21" s="57">
        <f t="shared" si="4"/>
        <v>0</v>
      </c>
      <c r="O21" s="57">
        <f t="shared" si="5"/>
        <v>0</v>
      </c>
      <c r="P21" s="57">
        <f t="shared" si="6"/>
        <v>0</v>
      </c>
      <c r="Q21" s="57">
        <f t="shared" si="7"/>
        <v>0</v>
      </c>
      <c r="R21" s="58"/>
      <c r="S21" s="67">
        <f t="shared" si="8"/>
        <v>0</v>
      </c>
      <c r="T21" s="60"/>
      <c r="U21" s="7"/>
      <c r="V21" s="7"/>
      <c r="W21" s="7"/>
      <c r="X21" s="61"/>
      <c r="Y21" s="62" t="s">
        <v>29</v>
      </c>
      <c r="Z21">
        <v>315</v>
      </c>
      <c r="AA21" s="63">
        <v>0.96309999999999996</v>
      </c>
      <c r="AB21" s="69">
        <f t="shared" si="9"/>
        <v>0</v>
      </c>
      <c r="AC21" s="70">
        <f t="shared" si="10"/>
        <v>0</v>
      </c>
      <c r="AD21" s="64">
        <f t="shared" si="11"/>
        <v>0</v>
      </c>
      <c r="AE21" s="57">
        <f t="shared" si="12"/>
        <v>0</v>
      </c>
      <c r="AF21" s="57">
        <f t="shared" si="13"/>
        <v>0</v>
      </c>
      <c r="AG21" s="57">
        <f t="shared" si="14"/>
        <v>0</v>
      </c>
      <c r="AH21" s="57">
        <f t="shared" si="15"/>
        <v>0</v>
      </c>
      <c r="AI21" s="66"/>
      <c r="AJ21" s="67">
        <f t="shared" si="16"/>
        <v>0</v>
      </c>
      <c r="AK21" s="68"/>
      <c r="AL21" s="61"/>
      <c r="AM21" s="61"/>
      <c r="AN21" s="61"/>
      <c r="AO21" s="18"/>
      <c r="AP21" s="18"/>
      <c r="AQ21" s="7"/>
      <c r="AR21" s="7"/>
      <c r="AS21" s="7"/>
      <c r="AT21" s="7"/>
      <c r="AU21" s="7"/>
      <c r="AV21" s="7"/>
      <c r="AW21" s="7"/>
      <c r="AX21" s="7"/>
      <c r="AY21" s="7"/>
      <c r="AZ21" s="7"/>
      <c r="BA21" s="7"/>
      <c r="BB21" s="7"/>
      <c r="BC21"/>
      <c r="BD21"/>
      <c r="BE21" s="119"/>
      <c r="BF21" s="7"/>
      <c r="BG21" s="110"/>
      <c r="BH21" s="18"/>
      <c r="BI21" s="18"/>
      <c r="BJ21" s="18"/>
      <c r="BK21" s="18"/>
      <c r="BL21" s="18"/>
      <c r="BM21" s="18"/>
      <c r="BP21" s="7"/>
      <c r="BQ21" s="7"/>
      <c r="BR21" s="7"/>
      <c r="BS21" s="7"/>
      <c r="BT21" s="7"/>
      <c r="BU21" s="7"/>
    </row>
    <row r="22" spans="1:78" ht="14.25" customHeight="1" x14ac:dyDescent="0.25">
      <c r="A22" t="s">
        <v>30</v>
      </c>
      <c r="B22">
        <v>1.1268</v>
      </c>
      <c r="C22">
        <v>1.2537</v>
      </c>
      <c r="D22">
        <v>1.3805000000000001</v>
      </c>
      <c r="E22">
        <v>1.5073000000000001</v>
      </c>
      <c r="H22" s="62" t="s">
        <v>30</v>
      </c>
      <c r="I22">
        <v>20</v>
      </c>
      <c r="J22" s="53">
        <v>2.3626999999999998</v>
      </c>
      <c r="K22" s="69">
        <f t="shared" si="1"/>
        <v>0</v>
      </c>
      <c r="L22" s="70">
        <f t="shared" si="2"/>
        <v>0</v>
      </c>
      <c r="M22" s="64">
        <f t="shared" si="3"/>
        <v>0</v>
      </c>
      <c r="N22" s="57">
        <f t="shared" si="4"/>
        <v>0</v>
      </c>
      <c r="O22" s="57">
        <f t="shared" si="5"/>
        <v>0</v>
      </c>
      <c r="P22" s="57">
        <f t="shared" si="6"/>
        <v>0</v>
      </c>
      <c r="Q22" s="57">
        <f t="shared" si="7"/>
        <v>0</v>
      </c>
      <c r="R22" s="58"/>
      <c r="S22" s="67">
        <f t="shared" si="8"/>
        <v>0</v>
      </c>
      <c r="T22" s="60"/>
      <c r="U22" s="7"/>
      <c r="V22" s="7"/>
      <c r="W22" s="7"/>
      <c r="X22" s="61"/>
      <c r="Y22" s="62" t="s">
        <v>31</v>
      </c>
      <c r="Z22">
        <v>320</v>
      </c>
      <c r="AA22" s="63">
        <v>0.96179999999999999</v>
      </c>
      <c r="AB22" s="69">
        <f t="shared" si="9"/>
        <v>0</v>
      </c>
      <c r="AC22" s="70">
        <f t="shared" si="10"/>
        <v>0</v>
      </c>
      <c r="AD22" s="64">
        <f t="shared" si="11"/>
        <v>0</v>
      </c>
      <c r="AE22" s="57">
        <f t="shared" si="12"/>
        <v>0</v>
      </c>
      <c r="AF22" s="57">
        <f t="shared" si="13"/>
        <v>0</v>
      </c>
      <c r="AG22" s="57">
        <f t="shared" si="14"/>
        <v>0</v>
      </c>
      <c r="AH22" s="57">
        <f t="shared" si="15"/>
        <v>0</v>
      </c>
      <c r="AI22" s="66"/>
      <c r="AJ22" s="67">
        <f t="shared" si="16"/>
        <v>0</v>
      </c>
      <c r="AK22" s="68"/>
      <c r="AL22" s="61"/>
      <c r="AM22" s="61"/>
      <c r="AN22" s="61"/>
      <c r="AO22" s="18"/>
      <c r="AP22" s="18"/>
      <c r="AQ22" s="7"/>
      <c r="AR22" s="7"/>
      <c r="AS22" s="7"/>
      <c r="AT22" s="7"/>
      <c r="AU22" s="7"/>
      <c r="AV22" s="7"/>
      <c r="AW22" s="7"/>
      <c r="AX22" s="7"/>
      <c r="AY22" s="7"/>
      <c r="AZ22" s="7"/>
      <c r="BA22" s="7"/>
      <c r="BB22" s="7"/>
      <c r="BC22"/>
      <c r="BD22"/>
      <c r="BE22" s="119"/>
      <c r="BF22" s="7"/>
      <c r="BG22" s="110"/>
      <c r="BH22" s="18"/>
      <c r="BI22" s="18"/>
      <c r="BJ22" s="18"/>
      <c r="BK22" s="18"/>
      <c r="BL22" s="18"/>
      <c r="BM22" s="18"/>
      <c r="BP22" s="7"/>
      <c r="BQ22" s="7"/>
      <c r="BR22" s="7"/>
      <c r="BS22" s="7"/>
      <c r="BT22" s="7"/>
      <c r="BU22" s="7"/>
    </row>
    <row r="23" spans="1:78" ht="14.25" customHeight="1" x14ac:dyDescent="0.25">
      <c r="A23" t="s">
        <v>32</v>
      </c>
      <c r="B23">
        <v>1.1145</v>
      </c>
      <c r="C23">
        <v>1.2290000000000001</v>
      </c>
      <c r="D23">
        <v>1.3434999999999999</v>
      </c>
      <c r="E23">
        <v>1.458</v>
      </c>
      <c r="H23" s="62" t="s">
        <v>32</v>
      </c>
      <c r="I23">
        <v>25</v>
      </c>
      <c r="J23" s="53">
        <v>2.0939000000000001</v>
      </c>
      <c r="K23" s="69">
        <f t="shared" si="1"/>
        <v>0</v>
      </c>
      <c r="L23" s="70">
        <f t="shared" si="2"/>
        <v>0</v>
      </c>
      <c r="M23" s="64">
        <f t="shared" si="3"/>
        <v>0</v>
      </c>
      <c r="N23" s="57">
        <f t="shared" si="4"/>
        <v>0</v>
      </c>
      <c r="O23" s="57">
        <f t="shared" si="5"/>
        <v>0</v>
      </c>
      <c r="P23" s="57">
        <f t="shared" si="6"/>
        <v>0</v>
      </c>
      <c r="Q23" s="57">
        <f t="shared" si="7"/>
        <v>0</v>
      </c>
      <c r="R23" s="58"/>
      <c r="S23" s="67">
        <f t="shared" si="8"/>
        <v>0</v>
      </c>
      <c r="T23" s="60"/>
      <c r="U23" s="7"/>
      <c r="V23" s="7"/>
      <c r="W23" s="7"/>
      <c r="X23" s="61"/>
      <c r="Y23" s="62" t="s">
        <v>33</v>
      </c>
      <c r="Z23">
        <v>325</v>
      </c>
      <c r="AA23" s="63">
        <v>0.96050000000000002</v>
      </c>
      <c r="AB23" s="69">
        <f t="shared" si="9"/>
        <v>0</v>
      </c>
      <c r="AC23" s="70">
        <f t="shared" si="10"/>
        <v>0</v>
      </c>
      <c r="AD23" s="64">
        <f t="shared" si="11"/>
        <v>0</v>
      </c>
      <c r="AE23" s="57">
        <f t="shared" si="12"/>
        <v>0</v>
      </c>
      <c r="AF23" s="57">
        <f t="shared" si="13"/>
        <v>0</v>
      </c>
      <c r="AG23" s="57">
        <f t="shared" si="14"/>
        <v>0</v>
      </c>
      <c r="AH23" s="57">
        <f t="shared" si="15"/>
        <v>0</v>
      </c>
      <c r="AI23" s="66"/>
      <c r="AJ23" s="71">
        <f t="shared" si="16"/>
        <v>0</v>
      </c>
      <c r="AK23" s="68"/>
      <c r="AL23" s="61"/>
      <c r="AM23" s="61"/>
      <c r="AN23" s="61"/>
      <c r="AO23" s="18"/>
      <c r="AP23" s="18"/>
      <c r="AQ23" s="7"/>
      <c r="AR23" s="7"/>
      <c r="AS23" s="7"/>
      <c r="AT23" s="7"/>
      <c r="AU23" s="7"/>
      <c r="AV23" s="7"/>
      <c r="AW23" s="7"/>
      <c r="AX23" s="7"/>
      <c r="AY23" s="7"/>
      <c r="AZ23" s="7"/>
      <c r="BA23" s="7"/>
      <c r="BB23" s="7"/>
      <c r="BC23"/>
      <c r="BD23"/>
      <c r="BE23" s="119"/>
      <c r="BF23" s="7"/>
      <c r="BG23" s="110"/>
      <c r="BH23" s="18"/>
      <c r="BI23" s="18"/>
      <c r="BJ23" s="18"/>
      <c r="BK23" s="18"/>
      <c r="BL23" s="18"/>
      <c r="BM23" s="18"/>
      <c r="BP23" s="7"/>
      <c r="BQ23" s="7"/>
      <c r="BR23" s="7"/>
      <c r="BS23" s="7"/>
      <c r="BT23" s="7"/>
      <c r="BU23" s="7"/>
    </row>
    <row r="24" spans="1:78" ht="14.25" customHeight="1" x14ac:dyDescent="0.25">
      <c r="A24" t="s">
        <v>34</v>
      </c>
      <c r="B24">
        <v>1.1043000000000001</v>
      </c>
      <c r="C24">
        <v>1.2087000000000001</v>
      </c>
      <c r="D24">
        <v>1.3129999999999999</v>
      </c>
      <c r="E24">
        <v>1.4174</v>
      </c>
      <c r="H24" s="62" t="s">
        <v>34</v>
      </c>
      <c r="I24">
        <v>30</v>
      </c>
      <c r="J24" s="53">
        <v>1.9146000000000001</v>
      </c>
      <c r="K24" s="69">
        <f t="shared" si="1"/>
        <v>0</v>
      </c>
      <c r="L24" s="70">
        <f t="shared" si="2"/>
        <v>0</v>
      </c>
      <c r="M24" s="64">
        <f t="shared" si="3"/>
        <v>0</v>
      </c>
      <c r="N24" s="57">
        <f t="shared" si="4"/>
        <v>0</v>
      </c>
      <c r="O24" s="57">
        <f t="shared" si="5"/>
        <v>0</v>
      </c>
      <c r="P24" s="57">
        <f t="shared" si="6"/>
        <v>0</v>
      </c>
      <c r="Q24" s="57">
        <f t="shared" si="7"/>
        <v>0</v>
      </c>
      <c r="R24" s="58"/>
      <c r="S24" s="67">
        <f t="shared" si="8"/>
        <v>0</v>
      </c>
      <c r="T24" s="60"/>
      <c r="U24" s="7"/>
      <c r="V24" s="7"/>
      <c r="W24" s="7"/>
      <c r="X24" s="61"/>
      <c r="Y24" s="62" t="s">
        <v>35</v>
      </c>
      <c r="Z24">
        <v>330</v>
      </c>
      <c r="AA24" s="63">
        <v>0.95930000000000004</v>
      </c>
      <c r="AB24" s="69">
        <f t="shared" si="9"/>
        <v>0</v>
      </c>
      <c r="AC24" s="70">
        <f t="shared" si="10"/>
        <v>0</v>
      </c>
      <c r="AD24" s="64">
        <f t="shared" si="11"/>
        <v>0</v>
      </c>
      <c r="AE24" s="57">
        <f t="shared" si="12"/>
        <v>0</v>
      </c>
      <c r="AF24" s="57">
        <f t="shared" si="13"/>
        <v>0</v>
      </c>
      <c r="AG24" s="57">
        <f t="shared" si="14"/>
        <v>0</v>
      </c>
      <c r="AH24" s="57">
        <f t="shared" si="15"/>
        <v>0</v>
      </c>
      <c r="AI24" s="66"/>
      <c r="AJ24" s="71">
        <f t="shared" si="16"/>
        <v>0</v>
      </c>
      <c r="AK24" s="68"/>
      <c r="AL24" s="61"/>
      <c r="AM24" s="61"/>
      <c r="AN24" s="61"/>
      <c r="AO24" s="18"/>
      <c r="AP24" s="18"/>
      <c r="AQ24" s="7"/>
      <c r="AR24" s="7"/>
      <c r="AS24" s="7"/>
      <c r="AT24" s="7"/>
      <c r="AU24" s="7"/>
      <c r="AV24" s="7"/>
      <c r="AW24" s="7"/>
      <c r="AX24" s="7"/>
      <c r="AY24" s="7"/>
      <c r="AZ24" s="7"/>
      <c r="BA24" s="7"/>
      <c r="BB24" s="7"/>
      <c r="BC24"/>
      <c r="BD24"/>
      <c r="BE24" s="119"/>
      <c r="BF24" s="7"/>
      <c r="BG24" s="110"/>
      <c r="BH24" s="18"/>
      <c r="BI24" s="18"/>
      <c r="BJ24" s="18"/>
      <c r="BK24" s="18"/>
      <c r="BL24" s="18"/>
      <c r="BM24" s="18"/>
      <c r="BP24" s="7"/>
      <c r="BQ24" s="7"/>
      <c r="BR24" s="7"/>
      <c r="BS24" s="7"/>
      <c r="BT24" s="7"/>
      <c r="BU24" s="7"/>
    </row>
    <row r="25" spans="1:78" ht="14.25" customHeight="1" x14ac:dyDescent="0.25">
      <c r="A25" t="s">
        <v>36</v>
      </c>
      <c r="B25">
        <v>1.1024</v>
      </c>
      <c r="C25">
        <v>1.2049000000000001</v>
      </c>
      <c r="D25">
        <v>1.3072999999999999</v>
      </c>
      <c r="E25">
        <v>1.4097999999999999</v>
      </c>
      <c r="H25" s="62" t="s">
        <v>36</v>
      </c>
      <c r="I25">
        <v>35</v>
      </c>
      <c r="J25" s="53">
        <v>1.6716</v>
      </c>
      <c r="K25" s="69">
        <f t="shared" si="1"/>
        <v>0</v>
      </c>
      <c r="L25" s="70">
        <f t="shared" si="2"/>
        <v>0</v>
      </c>
      <c r="M25" s="64">
        <f t="shared" si="3"/>
        <v>0</v>
      </c>
      <c r="N25" s="57">
        <f t="shared" si="4"/>
        <v>0</v>
      </c>
      <c r="O25" s="57">
        <f t="shared" si="5"/>
        <v>0</v>
      </c>
      <c r="P25" s="57">
        <f t="shared" si="6"/>
        <v>0</v>
      </c>
      <c r="Q25" s="57">
        <f t="shared" si="7"/>
        <v>0</v>
      </c>
      <c r="R25" s="58"/>
      <c r="S25" s="67">
        <f t="shared" si="8"/>
        <v>0</v>
      </c>
      <c r="T25" s="60"/>
      <c r="U25" s="7"/>
      <c r="V25" s="7"/>
      <c r="W25" s="7"/>
      <c r="X25" s="61"/>
      <c r="Y25" s="62" t="s">
        <v>37</v>
      </c>
      <c r="Z25">
        <v>335</v>
      </c>
      <c r="AA25" s="63">
        <v>0.95799999999999996</v>
      </c>
      <c r="AB25" s="69">
        <f t="shared" si="9"/>
        <v>0</v>
      </c>
      <c r="AC25" s="70">
        <f t="shared" si="10"/>
        <v>0</v>
      </c>
      <c r="AD25" s="64">
        <f t="shared" si="11"/>
        <v>0</v>
      </c>
      <c r="AE25" s="57">
        <f t="shared" si="12"/>
        <v>0</v>
      </c>
      <c r="AF25" s="57">
        <f t="shared" si="13"/>
        <v>0</v>
      </c>
      <c r="AG25" s="57">
        <f t="shared" si="14"/>
        <v>0</v>
      </c>
      <c r="AH25" s="57">
        <f t="shared" si="15"/>
        <v>0</v>
      </c>
      <c r="AI25" s="66"/>
      <c r="AJ25" s="71">
        <f t="shared" si="16"/>
        <v>0</v>
      </c>
      <c r="AK25" s="68"/>
      <c r="AL25" s="61"/>
      <c r="AM25" s="61"/>
      <c r="AN25" s="61"/>
      <c r="AO25" s="18"/>
      <c r="AP25" s="18"/>
      <c r="AQ25" s="7"/>
      <c r="AR25" s="7"/>
      <c r="AS25" s="7"/>
      <c r="AT25" s="7"/>
      <c r="AU25" s="7"/>
      <c r="AV25" s="7"/>
      <c r="AW25" s="7"/>
      <c r="AX25" s="7"/>
      <c r="AY25" s="7"/>
      <c r="AZ25" s="7"/>
      <c r="BA25" s="7"/>
      <c r="BB25" s="7"/>
      <c r="BC25"/>
      <c r="BD25"/>
      <c r="BE25" s="119"/>
      <c r="BF25" s="7"/>
      <c r="BG25" s="110"/>
      <c r="BH25" s="18"/>
      <c r="BI25" s="18"/>
      <c r="BJ25" s="18"/>
      <c r="BK25" s="18"/>
      <c r="BL25" s="18"/>
      <c r="BM25" s="18"/>
      <c r="BP25" s="7"/>
      <c r="BQ25" s="7"/>
      <c r="BR25" s="7"/>
      <c r="BS25" s="7"/>
      <c r="BT25" s="7"/>
      <c r="BU25" s="7"/>
    </row>
    <row r="26" spans="1:78" ht="14.25" customHeight="1" x14ac:dyDescent="0.25">
      <c r="A26" t="s">
        <v>38</v>
      </c>
      <c r="B26">
        <v>1.0951</v>
      </c>
      <c r="C26">
        <v>1.1901999999999999</v>
      </c>
      <c r="D26">
        <v>1.2853000000000001</v>
      </c>
      <c r="E26">
        <v>1.3804000000000001</v>
      </c>
      <c r="H26" s="62" t="s">
        <v>38</v>
      </c>
      <c r="I26">
        <v>40</v>
      </c>
      <c r="J26" s="53">
        <v>1.5754999999999999</v>
      </c>
      <c r="K26" s="69">
        <f t="shared" si="1"/>
        <v>0</v>
      </c>
      <c r="L26" s="70">
        <f t="shared" si="2"/>
        <v>0</v>
      </c>
      <c r="M26" s="64">
        <f t="shared" si="3"/>
        <v>0</v>
      </c>
      <c r="N26" s="57">
        <f t="shared" si="4"/>
        <v>0</v>
      </c>
      <c r="O26" s="57">
        <f t="shared" si="5"/>
        <v>0</v>
      </c>
      <c r="P26" s="57">
        <f t="shared" si="6"/>
        <v>0</v>
      </c>
      <c r="Q26" s="57">
        <f t="shared" si="7"/>
        <v>0</v>
      </c>
      <c r="R26" s="58"/>
      <c r="S26" s="67">
        <f t="shared" si="8"/>
        <v>0</v>
      </c>
      <c r="T26" s="60"/>
      <c r="U26" s="7"/>
      <c r="V26" s="7"/>
      <c r="W26" s="7"/>
      <c r="X26" s="61"/>
      <c r="Y26" s="62" t="s">
        <v>39</v>
      </c>
      <c r="Z26">
        <v>340</v>
      </c>
      <c r="AA26" s="63">
        <v>0.95689999999999997</v>
      </c>
      <c r="AB26" s="69">
        <f t="shared" si="9"/>
        <v>0</v>
      </c>
      <c r="AC26" s="70">
        <f t="shared" si="10"/>
        <v>0</v>
      </c>
      <c r="AD26" s="64">
        <f t="shared" si="11"/>
        <v>0</v>
      </c>
      <c r="AE26" s="57">
        <f t="shared" si="12"/>
        <v>0</v>
      </c>
      <c r="AF26" s="57">
        <f t="shared" si="13"/>
        <v>0</v>
      </c>
      <c r="AG26" s="57">
        <f t="shared" si="14"/>
        <v>0</v>
      </c>
      <c r="AH26" s="57">
        <f t="shared" si="15"/>
        <v>0</v>
      </c>
      <c r="AI26" s="66"/>
      <c r="AJ26" s="71">
        <f t="shared" si="16"/>
        <v>0</v>
      </c>
      <c r="AK26" s="68"/>
      <c r="AL26" s="61"/>
      <c r="AM26" s="61"/>
      <c r="AN26" s="61"/>
      <c r="AO26" s="18"/>
      <c r="AP26" s="18"/>
      <c r="AQ26" s="7"/>
      <c r="AR26" s="7"/>
      <c r="AS26" s="7"/>
      <c r="AT26" s="7"/>
      <c r="AU26" s="7"/>
      <c r="AV26" s="7"/>
      <c r="AW26" s="7"/>
      <c r="AX26" s="7"/>
      <c r="AY26" s="7"/>
      <c r="AZ26" s="7"/>
      <c r="BA26" s="7"/>
      <c r="BB26" s="7"/>
      <c r="BC26"/>
      <c r="BD26"/>
      <c r="BE26" s="119"/>
      <c r="BF26" s="7"/>
      <c r="BG26" s="110"/>
      <c r="BH26" s="18"/>
      <c r="BI26" s="18"/>
      <c r="BJ26" s="18"/>
      <c r="BK26" s="18"/>
      <c r="BL26" s="18"/>
      <c r="BM26" s="18"/>
      <c r="BQ26" s="7"/>
      <c r="BR26" s="7"/>
      <c r="BS26" s="7"/>
      <c r="BT26" s="7"/>
      <c r="BU26" s="7"/>
    </row>
    <row r="27" spans="1:78" ht="14.25" customHeight="1" x14ac:dyDescent="0.25">
      <c r="A27" t="s">
        <v>40</v>
      </c>
      <c r="B27">
        <v>1.0887</v>
      </c>
      <c r="C27">
        <v>1.1775</v>
      </c>
      <c r="D27">
        <v>1.2662</v>
      </c>
      <c r="E27">
        <v>1.355</v>
      </c>
      <c r="H27" s="62" t="s">
        <v>40</v>
      </c>
      <c r="I27">
        <v>45</v>
      </c>
      <c r="J27" s="53">
        <v>1.5007999999999999</v>
      </c>
      <c r="K27" s="69">
        <f t="shared" si="1"/>
        <v>0</v>
      </c>
      <c r="L27" s="70">
        <f t="shared" si="2"/>
        <v>0</v>
      </c>
      <c r="M27" s="64">
        <f t="shared" si="3"/>
        <v>0</v>
      </c>
      <c r="N27" s="57">
        <f t="shared" si="4"/>
        <v>0</v>
      </c>
      <c r="O27" s="57">
        <f t="shared" si="5"/>
        <v>0</v>
      </c>
      <c r="P27" s="57">
        <f t="shared" si="6"/>
        <v>0</v>
      </c>
      <c r="Q27" s="57">
        <f t="shared" si="7"/>
        <v>0</v>
      </c>
      <c r="R27" s="58"/>
      <c r="S27" s="67">
        <f t="shared" si="8"/>
        <v>0</v>
      </c>
      <c r="T27" s="60"/>
      <c r="U27" s="7"/>
      <c r="V27" s="7"/>
      <c r="W27" s="7"/>
      <c r="X27" s="61"/>
      <c r="Y27" s="62" t="s">
        <v>41</v>
      </c>
      <c r="Z27">
        <v>345</v>
      </c>
      <c r="AA27" s="63">
        <v>0.95569999999999999</v>
      </c>
      <c r="AB27" s="69">
        <f t="shared" si="9"/>
        <v>0</v>
      </c>
      <c r="AC27" s="70">
        <f t="shared" si="10"/>
        <v>0</v>
      </c>
      <c r="AD27" s="64">
        <f t="shared" si="11"/>
        <v>0</v>
      </c>
      <c r="AE27" s="57">
        <f t="shared" si="12"/>
        <v>0</v>
      </c>
      <c r="AF27" s="57">
        <f t="shared" si="13"/>
        <v>0</v>
      </c>
      <c r="AG27" s="57">
        <f t="shared" si="14"/>
        <v>0</v>
      </c>
      <c r="AH27" s="57">
        <f t="shared" si="15"/>
        <v>0</v>
      </c>
      <c r="AI27" s="66"/>
      <c r="AJ27" s="71">
        <f t="shared" si="16"/>
        <v>0</v>
      </c>
      <c r="AK27" s="68"/>
      <c r="AL27" s="61"/>
      <c r="AM27" s="61"/>
      <c r="AN27" s="61"/>
      <c r="AO27" s="18"/>
      <c r="AP27" s="18"/>
      <c r="AQ27" s="7"/>
      <c r="AR27" s="7"/>
      <c r="AS27" s="7"/>
      <c r="AT27" s="7"/>
      <c r="AU27" s="7"/>
      <c r="AV27" s="7"/>
      <c r="AW27" s="7"/>
      <c r="AX27" s="7"/>
      <c r="AY27" s="7"/>
      <c r="AZ27" s="7"/>
      <c r="BA27" s="7"/>
      <c r="BB27" s="7"/>
      <c r="BC27"/>
      <c r="BD27"/>
      <c r="BE27" s="119"/>
      <c r="BF27" s="7"/>
      <c r="BG27" s="110"/>
      <c r="BH27" s="18"/>
      <c r="BI27" s="18"/>
      <c r="BJ27" s="18"/>
      <c r="BK27" s="18"/>
      <c r="BL27" s="18"/>
      <c r="BM27" s="18"/>
      <c r="BQ27" s="7"/>
      <c r="BR27" s="7"/>
      <c r="BS27" s="7"/>
      <c r="BT27" s="7"/>
      <c r="BU27" s="7"/>
    </row>
    <row r="28" spans="1:78" ht="14.25" customHeight="1" x14ac:dyDescent="0.25">
      <c r="A28" t="s">
        <v>42</v>
      </c>
      <c r="B28">
        <v>1.0831999999999999</v>
      </c>
      <c r="C28">
        <v>1.1664000000000001</v>
      </c>
      <c r="D28">
        <v>1.2495000000000001</v>
      </c>
      <c r="E28">
        <v>1.3327</v>
      </c>
      <c r="H28" s="62" t="s">
        <v>42</v>
      </c>
      <c r="I28">
        <v>50</v>
      </c>
      <c r="J28" s="53">
        <v>1.4411</v>
      </c>
      <c r="K28" s="69">
        <f t="shared" si="1"/>
        <v>0</v>
      </c>
      <c r="L28" s="70">
        <f t="shared" si="2"/>
        <v>0</v>
      </c>
      <c r="M28" s="64">
        <f t="shared" si="3"/>
        <v>0</v>
      </c>
      <c r="N28" s="57">
        <f t="shared" si="4"/>
        <v>0</v>
      </c>
      <c r="O28" s="57">
        <f t="shared" si="5"/>
        <v>0</v>
      </c>
      <c r="P28" s="57">
        <f t="shared" si="6"/>
        <v>0</v>
      </c>
      <c r="Q28" s="57">
        <f t="shared" si="7"/>
        <v>0</v>
      </c>
      <c r="R28" s="58"/>
      <c r="S28" s="67">
        <f t="shared" si="8"/>
        <v>0</v>
      </c>
      <c r="T28" s="60"/>
      <c r="U28" s="7"/>
      <c r="V28" s="7"/>
      <c r="W28" s="7"/>
      <c r="X28" s="61"/>
      <c r="Y28" s="62" t="s">
        <v>43</v>
      </c>
      <c r="Z28">
        <v>350</v>
      </c>
      <c r="AA28" s="63">
        <v>0.9546</v>
      </c>
      <c r="AB28" s="69">
        <f t="shared" si="9"/>
        <v>0</v>
      </c>
      <c r="AC28" s="70">
        <f t="shared" si="10"/>
        <v>0</v>
      </c>
      <c r="AD28" s="64">
        <f t="shared" si="11"/>
        <v>0</v>
      </c>
      <c r="AE28" s="57">
        <f t="shared" si="12"/>
        <v>0</v>
      </c>
      <c r="AF28" s="57">
        <f t="shared" si="13"/>
        <v>0</v>
      </c>
      <c r="AG28" s="57">
        <f t="shared" si="14"/>
        <v>0</v>
      </c>
      <c r="AH28" s="57">
        <f t="shared" si="15"/>
        <v>0</v>
      </c>
      <c r="AI28" s="66"/>
      <c r="AJ28" s="71">
        <f t="shared" si="16"/>
        <v>0</v>
      </c>
      <c r="AK28" s="68"/>
      <c r="AL28" s="61"/>
      <c r="AM28" s="61"/>
      <c r="AN28" s="61"/>
      <c r="AO28" s="18"/>
      <c r="AP28" s="18"/>
      <c r="AQ28" s="7"/>
      <c r="AR28" s="7"/>
      <c r="AS28" s="7"/>
      <c r="AT28" s="7"/>
      <c r="AU28" s="7"/>
      <c r="AV28" s="7"/>
      <c r="AW28" s="7"/>
      <c r="AX28" s="7"/>
      <c r="AY28" s="7"/>
      <c r="AZ28" s="7"/>
      <c r="BA28" s="7"/>
      <c r="BB28" s="7"/>
      <c r="BC28"/>
      <c r="BD28"/>
      <c r="BE28" s="119"/>
      <c r="BF28" s="7"/>
      <c r="BG28" s="110"/>
      <c r="BH28" s="18"/>
      <c r="BI28" s="18"/>
      <c r="BJ28" s="18"/>
      <c r="BK28" s="18"/>
      <c r="BL28" s="18"/>
      <c r="BM28" s="18"/>
      <c r="BQ28" s="7"/>
      <c r="BR28" s="7"/>
      <c r="BS28" s="7"/>
      <c r="BT28" s="7"/>
      <c r="BU28" s="7"/>
    </row>
    <row r="29" spans="1:78" ht="14.25" customHeight="1" x14ac:dyDescent="0.25">
      <c r="A29" t="s">
        <v>44</v>
      </c>
      <c r="B29">
        <v>1.0783</v>
      </c>
      <c r="C29">
        <v>1.1565000000000001</v>
      </c>
      <c r="D29">
        <v>1.2347999999999999</v>
      </c>
      <c r="E29">
        <v>1.3130999999999999</v>
      </c>
      <c r="H29" s="62" t="s">
        <v>44</v>
      </c>
      <c r="I29">
        <v>55</v>
      </c>
      <c r="J29" s="53">
        <v>1.3922000000000001</v>
      </c>
      <c r="K29" s="69">
        <f t="shared" si="1"/>
        <v>0</v>
      </c>
      <c r="L29" s="70">
        <f t="shared" si="2"/>
        <v>0</v>
      </c>
      <c r="M29" s="64">
        <f t="shared" si="3"/>
        <v>0</v>
      </c>
      <c r="N29" s="57">
        <f t="shared" si="4"/>
        <v>0</v>
      </c>
      <c r="O29" s="57">
        <f t="shared" si="5"/>
        <v>0</v>
      </c>
      <c r="P29" s="57">
        <f t="shared" si="6"/>
        <v>0</v>
      </c>
      <c r="Q29" s="57">
        <f t="shared" si="7"/>
        <v>0</v>
      </c>
      <c r="R29" s="58"/>
      <c r="S29" s="67">
        <f t="shared" si="8"/>
        <v>0</v>
      </c>
      <c r="T29" s="60"/>
      <c r="U29" s="7"/>
      <c r="V29" s="7"/>
      <c r="W29" s="7"/>
      <c r="X29" s="61"/>
      <c r="Y29" s="62" t="s">
        <v>45</v>
      </c>
      <c r="Z29">
        <v>355</v>
      </c>
      <c r="AA29" s="63">
        <v>0.95350000000000001</v>
      </c>
      <c r="AB29" s="69">
        <f t="shared" si="9"/>
        <v>0</v>
      </c>
      <c r="AC29" s="70">
        <f t="shared" si="10"/>
        <v>0</v>
      </c>
      <c r="AD29" s="64">
        <f t="shared" si="11"/>
        <v>0</v>
      </c>
      <c r="AE29" s="57">
        <f t="shared" si="12"/>
        <v>0</v>
      </c>
      <c r="AF29" s="57">
        <f t="shared" si="13"/>
        <v>0</v>
      </c>
      <c r="AG29" s="57">
        <f t="shared" si="14"/>
        <v>0</v>
      </c>
      <c r="AH29" s="57">
        <f t="shared" si="15"/>
        <v>0</v>
      </c>
      <c r="AI29" s="66"/>
      <c r="AJ29" s="71">
        <f t="shared" si="16"/>
        <v>0</v>
      </c>
      <c r="AK29" s="68"/>
      <c r="AL29" s="61"/>
      <c r="AM29" s="61"/>
      <c r="AN29" s="61"/>
      <c r="AO29" s="18"/>
      <c r="AP29" s="18"/>
      <c r="AQ29" s="7"/>
      <c r="AR29" s="7"/>
      <c r="AS29" s="7"/>
      <c r="AT29" s="7"/>
      <c r="AU29" s="7"/>
      <c r="AV29" s="7"/>
      <c r="AW29" s="7"/>
      <c r="AX29" s="7"/>
      <c r="AY29" s="7"/>
      <c r="AZ29" s="7"/>
      <c r="BA29" s="7"/>
      <c r="BB29" s="7"/>
      <c r="BC29"/>
      <c r="BD29"/>
      <c r="BE29" s="119"/>
      <c r="BF29" s="7"/>
      <c r="BG29" s="110"/>
      <c r="BH29" s="18"/>
      <c r="BI29" s="18"/>
      <c r="BJ29" s="18"/>
      <c r="BK29" s="18"/>
      <c r="BL29" s="18"/>
      <c r="BM29" s="18"/>
      <c r="BQ29" s="7"/>
      <c r="BR29" s="7"/>
      <c r="BS29" s="7"/>
      <c r="BT29" s="7"/>
      <c r="BU29" s="7"/>
    </row>
    <row r="30" spans="1:78" ht="14.25" customHeight="1" x14ac:dyDescent="0.25">
      <c r="A30" t="s">
        <v>46</v>
      </c>
      <c r="B30">
        <v>1.0739000000000001</v>
      </c>
      <c r="C30">
        <v>1.1477999999999999</v>
      </c>
      <c r="D30">
        <v>1.2217</v>
      </c>
      <c r="E30">
        <v>1.2957000000000001</v>
      </c>
      <c r="H30" s="62" t="s">
        <v>46</v>
      </c>
      <c r="I30">
        <v>60</v>
      </c>
      <c r="J30" s="53">
        <v>1.3514999999999999</v>
      </c>
      <c r="K30" s="69">
        <f t="shared" si="1"/>
        <v>0</v>
      </c>
      <c r="L30" s="70">
        <f t="shared" si="2"/>
        <v>0</v>
      </c>
      <c r="M30" s="64">
        <f t="shared" si="3"/>
        <v>0</v>
      </c>
      <c r="N30" s="57">
        <f t="shared" si="4"/>
        <v>0</v>
      </c>
      <c r="O30" s="57">
        <f t="shared" si="5"/>
        <v>0</v>
      </c>
      <c r="P30" s="57">
        <f t="shared" si="6"/>
        <v>0</v>
      </c>
      <c r="Q30" s="57">
        <f t="shared" si="7"/>
        <v>0</v>
      </c>
      <c r="R30" s="58"/>
      <c r="S30" s="67">
        <f t="shared" si="8"/>
        <v>0</v>
      </c>
      <c r="T30" s="60"/>
      <c r="U30" s="7"/>
      <c r="V30" s="7"/>
      <c r="W30" s="7"/>
      <c r="X30" s="61"/>
      <c r="Y30" s="62" t="s">
        <v>47</v>
      </c>
      <c r="Z30">
        <v>360</v>
      </c>
      <c r="AA30" s="63">
        <v>0.95250000000000001</v>
      </c>
      <c r="AB30" s="69">
        <f t="shared" si="9"/>
        <v>0</v>
      </c>
      <c r="AC30" s="70">
        <f t="shared" si="10"/>
        <v>0</v>
      </c>
      <c r="AD30" s="64">
        <f t="shared" si="11"/>
        <v>0</v>
      </c>
      <c r="AE30" s="57">
        <f t="shared" si="12"/>
        <v>0</v>
      </c>
      <c r="AF30" s="57">
        <f t="shared" si="13"/>
        <v>0</v>
      </c>
      <c r="AG30" s="57">
        <f t="shared" si="14"/>
        <v>0</v>
      </c>
      <c r="AH30" s="57">
        <f t="shared" si="15"/>
        <v>0</v>
      </c>
      <c r="AI30" s="66"/>
      <c r="AJ30" s="71">
        <f t="shared" si="16"/>
        <v>0</v>
      </c>
      <c r="AK30" s="68"/>
      <c r="AL30" s="61"/>
      <c r="AM30" s="61"/>
      <c r="AN30" s="61"/>
      <c r="AO30" s="18"/>
      <c r="AP30" s="18"/>
      <c r="AQ30" s="7"/>
      <c r="AR30" s="7"/>
      <c r="AS30" s="7"/>
      <c r="AT30" s="7"/>
      <c r="AU30" s="7"/>
      <c r="AV30" s="7"/>
      <c r="AW30" s="7"/>
      <c r="AX30" s="7"/>
      <c r="AY30" s="7"/>
      <c r="AZ30" s="7"/>
      <c r="BA30" s="7"/>
      <c r="BB30" s="7"/>
      <c r="BC30"/>
      <c r="BD30"/>
      <c r="BE30" s="119"/>
      <c r="BF30" s="7"/>
      <c r="BG30" s="110"/>
      <c r="BH30" s="18"/>
      <c r="BI30" s="18"/>
      <c r="BJ30" s="18"/>
      <c r="BK30" s="18"/>
      <c r="BL30" s="18"/>
      <c r="BM30" s="18"/>
      <c r="BQ30" s="7"/>
      <c r="BR30" s="7"/>
      <c r="BS30" s="7"/>
      <c r="BT30" s="7"/>
      <c r="BU30" s="7"/>
    </row>
    <row r="31" spans="1:78" ht="14.25" customHeight="1" x14ac:dyDescent="0.25">
      <c r="A31" t="s">
        <v>48</v>
      </c>
      <c r="B31">
        <v>1.07</v>
      </c>
      <c r="C31">
        <v>1.1399999999999999</v>
      </c>
      <c r="D31">
        <v>1.21</v>
      </c>
      <c r="E31">
        <v>1.2801</v>
      </c>
      <c r="H31" s="62" t="s">
        <v>48</v>
      </c>
      <c r="I31">
        <v>65</v>
      </c>
      <c r="J31" s="53">
        <v>1.3169999999999999</v>
      </c>
      <c r="K31" s="69">
        <f t="shared" si="1"/>
        <v>0</v>
      </c>
      <c r="L31" s="70">
        <f t="shared" si="2"/>
        <v>0</v>
      </c>
      <c r="M31" s="64">
        <f t="shared" si="3"/>
        <v>0</v>
      </c>
      <c r="N31" s="57">
        <f t="shared" si="4"/>
        <v>0</v>
      </c>
      <c r="O31" s="57">
        <f t="shared" si="5"/>
        <v>0</v>
      </c>
      <c r="P31" s="57">
        <f t="shared" si="6"/>
        <v>0</v>
      </c>
      <c r="Q31" s="57">
        <f t="shared" si="7"/>
        <v>0</v>
      </c>
      <c r="R31" s="58"/>
      <c r="S31" s="67">
        <f t="shared" si="8"/>
        <v>0</v>
      </c>
      <c r="T31" s="60"/>
      <c r="U31" s="7"/>
      <c r="V31" s="7"/>
      <c r="W31" s="7"/>
      <c r="X31" s="61"/>
      <c r="Y31" s="62" t="s">
        <v>49</v>
      </c>
      <c r="Z31">
        <v>365</v>
      </c>
      <c r="AA31" s="63">
        <v>0.95140000000000002</v>
      </c>
      <c r="AB31" s="69">
        <f t="shared" si="9"/>
        <v>0</v>
      </c>
      <c r="AC31" s="70">
        <f t="shared" si="10"/>
        <v>0</v>
      </c>
      <c r="AD31" s="64">
        <f t="shared" si="11"/>
        <v>0</v>
      </c>
      <c r="AE31" s="57">
        <f t="shared" si="12"/>
        <v>0</v>
      </c>
      <c r="AF31" s="57">
        <f t="shared" si="13"/>
        <v>0</v>
      </c>
      <c r="AG31" s="57">
        <f t="shared" si="14"/>
        <v>0</v>
      </c>
      <c r="AH31" s="57">
        <f t="shared" si="15"/>
        <v>0</v>
      </c>
      <c r="AI31" s="66"/>
      <c r="AJ31" s="71">
        <f t="shared" si="16"/>
        <v>0</v>
      </c>
      <c r="AK31" s="68"/>
      <c r="AL31" s="61"/>
      <c r="AM31" s="61"/>
      <c r="AN31" s="61"/>
      <c r="AO31" s="18"/>
      <c r="AP31" s="18"/>
      <c r="AQ31" s="7"/>
      <c r="AR31" s="7"/>
      <c r="AS31" s="7"/>
      <c r="AT31" s="7"/>
      <c r="AU31" s="7"/>
      <c r="AV31" s="7"/>
      <c r="AW31" s="7"/>
      <c r="AX31" s="7"/>
      <c r="AY31" s="7"/>
      <c r="AZ31" s="7"/>
      <c r="BA31" s="7"/>
      <c r="BB31" s="7"/>
      <c r="BC31"/>
      <c r="BD31"/>
      <c r="BE31" s="119"/>
      <c r="BF31" s="7"/>
      <c r="BG31" s="110"/>
      <c r="BH31" s="18"/>
      <c r="BI31" s="18"/>
      <c r="BJ31" s="18"/>
      <c r="BK31" s="18"/>
      <c r="BL31" s="18"/>
      <c r="BM31" s="18"/>
      <c r="BQ31" s="7"/>
      <c r="BR31" s="7"/>
      <c r="BS31" s="7"/>
      <c r="BT31" s="7"/>
      <c r="BU31" s="7"/>
    </row>
    <row r="32" spans="1:78" ht="14.25" customHeight="1" x14ac:dyDescent="0.25">
      <c r="A32" t="s">
        <v>50</v>
      </c>
      <c r="B32">
        <v>1.0665</v>
      </c>
      <c r="C32">
        <v>1.133</v>
      </c>
      <c r="D32">
        <v>1.1995</v>
      </c>
      <c r="E32">
        <v>1.266</v>
      </c>
      <c r="H32" s="62" t="s">
        <v>50</v>
      </c>
      <c r="I32">
        <v>70</v>
      </c>
      <c r="J32" s="53">
        <v>1.2874000000000001</v>
      </c>
      <c r="K32" s="69">
        <f t="shared" si="1"/>
        <v>0</v>
      </c>
      <c r="L32" s="70">
        <f t="shared" si="2"/>
        <v>0</v>
      </c>
      <c r="M32" s="64">
        <f t="shared" si="3"/>
        <v>0</v>
      </c>
      <c r="N32" s="57">
        <f t="shared" si="4"/>
        <v>0</v>
      </c>
      <c r="O32" s="57">
        <f t="shared" si="5"/>
        <v>0</v>
      </c>
      <c r="P32" s="57">
        <f t="shared" si="6"/>
        <v>0</v>
      </c>
      <c r="Q32" s="57">
        <f t="shared" si="7"/>
        <v>0</v>
      </c>
      <c r="R32" s="58"/>
      <c r="S32" s="67">
        <f t="shared" si="8"/>
        <v>0</v>
      </c>
      <c r="T32" s="60"/>
      <c r="U32" s="7"/>
      <c r="V32" s="7"/>
      <c r="W32" s="7"/>
      <c r="X32" s="61"/>
      <c r="Y32" s="62" t="s">
        <v>51</v>
      </c>
      <c r="Z32">
        <v>370</v>
      </c>
      <c r="AA32" s="63">
        <v>0.95050000000000001</v>
      </c>
      <c r="AB32" s="69">
        <f t="shared" si="9"/>
        <v>0</v>
      </c>
      <c r="AC32" s="70">
        <f t="shared" si="10"/>
        <v>0</v>
      </c>
      <c r="AD32" s="64">
        <f t="shared" si="11"/>
        <v>0</v>
      </c>
      <c r="AE32" s="57">
        <f t="shared" si="12"/>
        <v>0</v>
      </c>
      <c r="AF32" s="57">
        <f t="shared" si="13"/>
        <v>0</v>
      </c>
      <c r="AG32" s="57">
        <f t="shared" si="14"/>
        <v>0</v>
      </c>
      <c r="AH32" s="57">
        <f t="shared" si="15"/>
        <v>0</v>
      </c>
      <c r="AI32" s="66"/>
      <c r="AJ32" s="71">
        <f t="shared" si="16"/>
        <v>0</v>
      </c>
      <c r="AK32" s="68"/>
      <c r="AL32" s="61"/>
      <c r="AM32" s="61"/>
      <c r="AN32" s="61"/>
      <c r="AO32" s="18"/>
      <c r="AP32" s="18"/>
      <c r="AQ32" s="7"/>
      <c r="AR32" s="7"/>
      <c r="AS32" s="7"/>
      <c r="AT32" s="7"/>
      <c r="AU32" s="7"/>
      <c r="AV32" s="7"/>
      <c r="AW32" s="7"/>
      <c r="AX32" s="7"/>
      <c r="AY32" s="7"/>
      <c r="AZ32" s="7"/>
      <c r="BA32" s="7"/>
      <c r="BB32" s="7"/>
      <c r="BC32"/>
      <c r="BD32"/>
      <c r="BE32" s="119"/>
      <c r="BF32" s="7"/>
      <c r="BG32" s="110"/>
      <c r="BH32" s="18"/>
      <c r="BI32" s="18"/>
      <c r="BJ32" s="18"/>
      <c r="BK32" s="18"/>
      <c r="BL32" s="18"/>
      <c r="BM32" s="18"/>
      <c r="BQ32" s="7"/>
      <c r="BR32" s="7"/>
      <c r="BS32" s="7"/>
      <c r="BT32" s="7"/>
      <c r="BU32" s="7"/>
    </row>
    <row r="33" spans="1:73" ht="14.25" customHeight="1" x14ac:dyDescent="0.25">
      <c r="A33" t="s">
        <v>52</v>
      </c>
      <c r="B33">
        <v>1.0646</v>
      </c>
      <c r="C33">
        <v>1.1293</v>
      </c>
      <c r="D33">
        <v>1.1939</v>
      </c>
      <c r="E33">
        <v>1.2585999999999999</v>
      </c>
      <c r="H33" s="62" t="s">
        <v>52</v>
      </c>
      <c r="I33">
        <v>75</v>
      </c>
      <c r="J33" s="53">
        <v>1.2363</v>
      </c>
      <c r="K33" s="69">
        <f t="shared" si="1"/>
        <v>0</v>
      </c>
      <c r="L33" s="70">
        <f t="shared" si="2"/>
        <v>0</v>
      </c>
      <c r="M33" s="64">
        <f t="shared" si="3"/>
        <v>0</v>
      </c>
      <c r="N33" s="57">
        <f t="shared" si="4"/>
        <v>0</v>
      </c>
      <c r="O33" s="57">
        <f t="shared" si="5"/>
        <v>0</v>
      </c>
      <c r="P33" s="57">
        <f t="shared" si="6"/>
        <v>0</v>
      </c>
      <c r="Q33" s="57">
        <f t="shared" si="7"/>
        <v>0</v>
      </c>
      <c r="R33" s="58"/>
      <c r="S33" s="67">
        <f t="shared" si="8"/>
        <v>0</v>
      </c>
      <c r="T33" s="60"/>
      <c r="U33" s="7"/>
      <c r="V33" s="7"/>
      <c r="W33" s="7"/>
      <c r="X33" s="61"/>
      <c r="Y33" s="62" t="s">
        <v>53</v>
      </c>
      <c r="Z33">
        <v>375</v>
      </c>
      <c r="AA33" s="63">
        <v>0.94950000000000001</v>
      </c>
      <c r="AB33" s="69">
        <f t="shared" si="9"/>
        <v>0</v>
      </c>
      <c r="AC33" s="70">
        <f t="shared" si="10"/>
        <v>0</v>
      </c>
      <c r="AD33" s="64">
        <f t="shared" si="11"/>
        <v>0</v>
      </c>
      <c r="AE33" s="57">
        <f t="shared" si="12"/>
        <v>0</v>
      </c>
      <c r="AF33" s="57">
        <f t="shared" si="13"/>
        <v>0</v>
      </c>
      <c r="AG33" s="57">
        <f t="shared" si="14"/>
        <v>0</v>
      </c>
      <c r="AH33" s="57">
        <f t="shared" si="15"/>
        <v>0</v>
      </c>
      <c r="AI33" s="66"/>
      <c r="AJ33" s="71">
        <f t="shared" si="16"/>
        <v>0</v>
      </c>
      <c r="AK33" s="68"/>
      <c r="AL33" s="61"/>
      <c r="AM33" s="61"/>
      <c r="AN33" s="61"/>
      <c r="AO33" s="18"/>
      <c r="AP33" s="18"/>
      <c r="AQ33" s="7"/>
      <c r="AR33" s="7"/>
      <c r="AS33" s="7"/>
      <c r="AT33" s="7"/>
      <c r="AU33" s="7"/>
      <c r="AV33" s="7"/>
      <c r="AW33" s="7"/>
      <c r="AX33" s="7"/>
      <c r="AY33" s="7"/>
      <c r="AZ33" s="7"/>
      <c r="BA33" s="7"/>
      <c r="BB33" s="7"/>
      <c r="BC33"/>
      <c r="BD33"/>
      <c r="BE33" s="119"/>
      <c r="BF33" s="7"/>
      <c r="BG33" s="110"/>
      <c r="BH33" s="18"/>
      <c r="BI33" s="18"/>
      <c r="BJ33" s="18"/>
      <c r="BK33" s="18"/>
      <c r="BL33" s="18"/>
      <c r="BM33" s="18"/>
      <c r="BQ33" s="7"/>
      <c r="BR33" s="7"/>
      <c r="BS33" s="7"/>
      <c r="BT33" s="7"/>
      <c r="BU33" s="7"/>
    </row>
    <row r="34" spans="1:73" ht="14.25" customHeight="1" x14ac:dyDescent="0.25">
      <c r="A34" t="s">
        <v>54</v>
      </c>
      <c r="B34">
        <v>1.0617000000000001</v>
      </c>
      <c r="C34">
        <v>1.1234</v>
      </c>
      <c r="D34">
        <v>1.1852</v>
      </c>
      <c r="E34">
        <v>1.2468999999999999</v>
      </c>
      <c r="H34" s="62" t="s">
        <v>54</v>
      </c>
      <c r="I34">
        <v>80</v>
      </c>
      <c r="J34" s="53">
        <v>1.2139</v>
      </c>
      <c r="K34" s="69">
        <f t="shared" si="1"/>
        <v>0</v>
      </c>
      <c r="L34" s="70">
        <f t="shared" si="2"/>
        <v>0</v>
      </c>
      <c r="M34" s="64">
        <f t="shared" si="3"/>
        <v>0</v>
      </c>
      <c r="N34" s="57">
        <f t="shared" si="4"/>
        <v>0</v>
      </c>
      <c r="O34" s="57">
        <f t="shared" si="5"/>
        <v>0</v>
      </c>
      <c r="P34" s="57">
        <f t="shared" si="6"/>
        <v>0</v>
      </c>
      <c r="Q34" s="57">
        <f t="shared" si="7"/>
        <v>0</v>
      </c>
      <c r="R34" s="58"/>
      <c r="S34" s="67">
        <f t="shared" si="8"/>
        <v>0</v>
      </c>
      <c r="T34" s="60"/>
      <c r="U34" s="7"/>
      <c r="V34" s="7"/>
      <c r="W34" s="7"/>
      <c r="X34" s="61"/>
      <c r="Y34" s="62" t="s">
        <v>55</v>
      </c>
      <c r="Z34">
        <v>380</v>
      </c>
      <c r="AA34" s="63">
        <v>0.94850000000000001</v>
      </c>
      <c r="AB34" s="69">
        <f t="shared" si="9"/>
        <v>0</v>
      </c>
      <c r="AC34" s="70">
        <f t="shared" si="10"/>
        <v>0</v>
      </c>
      <c r="AD34" s="64">
        <f t="shared" si="11"/>
        <v>0</v>
      </c>
      <c r="AE34" s="57">
        <f t="shared" si="12"/>
        <v>0</v>
      </c>
      <c r="AF34" s="57">
        <f t="shared" si="13"/>
        <v>0</v>
      </c>
      <c r="AG34" s="57">
        <f t="shared" si="14"/>
        <v>0</v>
      </c>
      <c r="AH34" s="57">
        <f t="shared" si="15"/>
        <v>0</v>
      </c>
      <c r="AI34" s="66"/>
      <c r="AJ34" s="71">
        <f t="shared" si="16"/>
        <v>0</v>
      </c>
      <c r="AK34" s="68"/>
      <c r="AL34" s="61"/>
      <c r="AM34" s="61"/>
      <c r="AN34" s="61"/>
      <c r="AO34" s="18"/>
      <c r="AP34" s="18"/>
      <c r="AQ34" s="7"/>
      <c r="AR34" s="7"/>
      <c r="AS34" s="7"/>
      <c r="AT34" s="7"/>
      <c r="AU34" s="7"/>
      <c r="AV34" s="7"/>
      <c r="AW34" s="7"/>
      <c r="AX34" s="7"/>
      <c r="AY34" s="7"/>
      <c r="AZ34" s="7"/>
      <c r="BA34" s="7"/>
      <c r="BB34" s="7"/>
      <c r="BC34"/>
      <c r="BD34"/>
      <c r="BE34" s="119"/>
      <c r="BF34" s="7"/>
      <c r="BG34" s="110"/>
      <c r="BH34" s="18"/>
      <c r="BI34" s="18"/>
      <c r="BJ34" s="18"/>
      <c r="BK34" s="18"/>
      <c r="BL34" s="18"/>
      <c r="BM34" s="18"/>
      <c r="BQ34" s="7"/>
      <c r="BR34" s="7"/>
      <c r="BS34" s="7"/>
      <c r="BT34" s="7"/>
      <c r="BU34" s="7"/>
    </row>
    <row r="35" spans="1:73" ht="14.25" customHeight="1" x14ac:dyDescent="0.25">
      <c r="A35" t="s">
        <v>56</v>
      </c>
      <c r="B35">
        <v>1.0589999999999999</v>
      </c>
      <c r="C35">
        <v>1.1181000000000001</v>
      </c>
      <c r="D35">
        <v>1.1771</v>
      </c>
      <c r="E35">
        <v>1.2362</v>
      </c>
      <c r="H35" s="62" t="s">
        <v>56</v>
      </c>
      <c r="I35">
        <v>85</v>
      </c>
      <c r="J35" s="53">
        <v>1.1940999999999999</v>
      </c>
      <c r="K35" s="69">
        <f t="shared" si="1"/>
        <v>0</v>
      </c>
      <c r="L35" s="70">
        <f t="shared" si="2"/>
        <v>0</v>
      </c>
      <c r="M35" s="64">
        <f t="shared" si="3"/>
        <v>0</v>
      </c>
      <c r="N35" s="57">
        <f t="shared" si="4"/>
        <v>0</v>
      </c>
      <c r="O35" s="57">
        <f t="shared" si="5"/>
        <v>0</v>
      </c>
      <c r="P35" s="57">
        <f t="shared" si="6"/>
        <v>0</v>
      </c>
      <c r="Q35" s="57">
        <f t="shared" si="7"/>
        <v>0</v>
      </c>
      <c r="R35" s="58"/>
      <c r="S35" s="67">
        <f t="shared" si="8"/>
        <v>0</v>
      </c>
      <c r="T35" s="60"/>
      <c r="U35" s="7"/>
      <c r="V35" s="7"/>
      <c r="W35" s="7"/>
      <c r="X35" s="61"/>
      <c r="Y35" s="62" t="s">
        <v>57</v>
      </c>
      <c r="Z35">
        <v>385</v>
      </c>
      <c r="AA35" s="63">
        <v>0.9476</v>
      </c>
      <c r="AB35" s="69">
        <f t="shared" si="9"/>
        <v>0</v>
      </c>
      <c r="AC35" s="70">
        <f t="shared" si="10"/>
        <v>0</v>
      </c>
      <c r="AD35" s="64">
        <f t="shared" si="11"/>
        <v>0</v>
      </c>
      <c r="AE35" s="57">
        <f t="shared" si="12"/>
        <v>0</v>
      </c>
      <c r="AF35" s="57">
        <f t="shared" si="13"/>
        <v>0</v>
      </c>
      <c r="AG35" s="57">
        <f t="shared" si="14"/>
        <v>0</v>
      </c>
      <c r="AH35" s="57">
        <f t="shared" si="15"/>
        <v>0</v>
      </c>
      <c r="AI35" s="66"/>
      <c r="AJ35" s="71">
        <f t="shared" si="16"/>
        <v>0</v>
      </c>
      <c r="AK35" s="68"/>
      <c r="AL35" s="61"/>
      <c r="AM35" s="61"/>
      <c r="AN35" s="61"/>
      <c r="AO35" s="18"/>
      <c r="AP35" s="18"/>
      <c r="AQ35" s="7"/>
      <c r="AR35" s="7"/>
      <c r="AS35" s="7"/>
      <c r="AT35" s="7"/>
      <c r="AU35" s="7"/>
      <c r="AV35" s="7"/>
      <c r="AW35" s="7"/>
      <c r="AX35" s="7"/>
      <c r="AY35" s="7"/>
      <c r="AZ35" s="7"/>
      <c r="BA35" s="7"/>
      <c r="BB35" s="7"/>
      <c r="BC35"/>
      <c r="BD35"/>
      <c r="BE35" s="119"/>
      <c r="BF35" s="7"/>
      <c r="BG35" s="110"/>
      <c r="BH35" s="18"/>
      <c r="BI35" s="18"/>
      <c r="BJ35" s="18"/>
      <c r="BK35" s="18"/>
      <c r="BL35" s="18"/>
      <c r="BM35" s="18"/>
      <c r="BQ35" s="7"/>
      <c r="BR35" s="7"/>
      <c r="BS35" s="7"/>
      <c r="BT35" s="7"/>
      <c r="BU35" s="7"/>
    </row>
    <row r="36" spans="1:73" ht="14.25" customHeight="1" x14ac:dyDescent="0.25">
      <c r="A36" t="s">
        <v>58</v>
      </c>
      <c r="B36">
        <v>1.0566</v>
      </c>
      <c r="C36">
        <v>1.1132</v>
      </c>
      <c r="D36">
        <v>1.1698</v>
      </c>
      <c r="E36">
        <v>1.2263999999999999</v>
      </c>
      <c r="H36" s="62" t="s">
        <v>58</v>
      </c>
      <c r="I36">
        <v>90</v>
      </c>
      <c r="J36" s="53">
        <v>1.1765000000000001</v>
      </c>
      <c r="K36" s="69">
        <f t="shared" si="1"/>
        <v>0</v>
      </c>
      <c r="L36" s="70">
        <f t="shared" si="2"/>
        <v>0</v>
      </c>
      <c r="M36" s="64">
        <f t="shared" si="3"/>
        <v>0</v>
      </c>
      <c r="N36" s="57">
        <f t="shared" si="4"/>
        <v>0</v>
      </c>
      <c r="O36" s="57">
        <f t="shared" si="5"/>
        <v>0</v>
      </c>
      <c r="P36" s="57">
        <f t="shared" si="6"/>
        <v>0</v>
      </c>
      <c r="Q36" s="57">
        <f t="shared" si="7"/>
        <v>0</v>
      </c>
      <c r="R36" s="58"/>
      <c r="S36" s="67">
        <f t="shared" si="8"/>
        <v>0</v>
      </c>
      <c r="T36" s="60"/>
      <c r="U36" s="7"/>
      <c r="V36" s="7"/>
      <c r="W36" s="7"/>
      <c r="X36" s="61"/>
      <c r="Y36" s="62" t="s">
        <v>59</v>
      </c>
      <c r="Z36">
        <v>390</v>
      </c>
      <c r="AA36" s="63">
        <v>0.94669999999999999</v>
      </c>
      <c r="AB36" s="69">
        <f t="shared" si="9"/>
        <v>0</v>
      </c>
      <c r="AC36" s="70">
        <f t="shared" si="10"/>
        <v>0</v>
      </c>
      <c r="AD36" s="64">
        <f t="shared" si="11"/>
        <v>0</v>
      </c>
      <c r="AE36" s="57">
        <f t="shared" si="12"/>
        <v>0</v>
      </c>
      <c r="AF36" s="57">
        <f t="shared" si="13"/>
        <v>0</v>
      </c>
      <c r="AG36" s="57">
        <f t="shared" si="14"/>
        <v>0</v>
      </c>
      <c r="AH36" s="57">
        <f t="shared" si="15"/>
        <v>0</v>
      </c>
      <c r="AI36" s="66"/>
      <c r="AJ36" s="71">
        <f t="shared" si="16"/>
        <v>0</v>
      </c>
      <c r="AK36" s="68"/>
      <c r="AL36" s="61"/>
      <c r="AM36" s="61"/>
      <c r="AN36" s="61"/>
      <c r="AO36" s="18"/>
      <c r="AP36" s="18"/>
      <c r="AQ36" s="7"/>
      <c r="AR36" s="7"/>
      <c r="AS36" s="7"/>
      <c r="AT36" s="7"/>
      <c r="AU36" s="7"/>
      <c r="AV36" s="7"/>
      <c r="AW36" s="7"/>
      <c r="AX36" s="7"/>
      <c r="AY36" s="7"/>
      <c r="AZ36" s="7"/>
      <c r="BA36" s="7"/>
      <c r="BB36" s="7"/>
      <c r="BC36"/>
      <c r="BD36"/>
      <c r="BE36" s="119"/>
      <c r="BF36" s="7"/>
      <c r="BG36" s="110"/>
      <c r="BH36" s="18"/>
      <c r="BI36" s="18"/>
      <c r="BJ36" s="18"/>
      <c r="BK36" s="18"/>
      <c r="BL36" s="18"/>
      <c r="BM36" s="18"/>
      <c r="BQ36" s="7"/>
      <c r="BR36" s="7"/>
      <c r="BS36" s="7"/>
      <c r="BT36" s="7"/>
      <c r="BU36" s="7"/>
    </row>
    <row r="37" spans="1:73" ht="14.25" customHeight="1" x14ac:dyDescent="0.25">
      <c r="A37" t="s">
        <v>60</v>
      </c>
      <c r="B37">
        <v>1.0543</v>
      </c>
      <c r="C37">
        <v>1.1087</v>
      </c>
      <c r="D37">
        <v>1.163</v>
      </c>
      <c r="E37">
        <v>1.2174</v>
      </c>
      <c r="H37" s="62" t="s">
        <v>60</v>
      </c>
      <c r="I37">
        <v>95</v>
      </c>
      <c r="J37" s="53">
        <v>1.1608000000000001</v>
      </c>
      <c r="K37" s="69">
        <f t="shared" si="1"/>
        <v>0</v>
      </c>
      <c r="L37" s="70">
        <f t="shared" si="2"/>
        <v>0</v>
      </c>
      <c r="M37" s="64">
        <f t="shared" si="3"/>
        <v>0</v>
      </c>
      <c r="N37" s="57">
        <f t="shared" si="4"/>
        <v>0</v>
      </c>
      <c r="O37" s="57">
        <f t="shared" si="5"/>
        <v>0</v>
      </c>
      <c r="P37" s="57">
        <f t="shared" si="6"/>
        <v>0</v>
      </c>
      <c r="Q37" s="57">
        <f t="shared" si="7"/>
        <v>0</v>
      </c>
      <c r="R37" s="58"/>
      <c r="S37" s="67">
        <f t="shared" si="8"/>
        <v>0</v>
      </c>
      <c r="T37" s="60"/>
      <c r="U37" s="7"/>
      <c r="V37" s="7"/>
      <c r="W37" s="7"/>
      <c r="X37" s="61"/>
      <c r="Y37" s="62" t="s">
        <v>61</v>
      </c>
      <c r="Z37">
        <v>395</v>
      </c>
      <c r="AA37" s="63">
        <v>0.94589999999999996</v>
      </c>
      <c r="AB37" s="69">
        <f t="shared" si="9"/>
        <v>0</v>
      </c>
      <c r="AC37" s="70">
        <f t="shared" si="10"/>
        <v>0</v>
      </c>
      <c r="AD37" s="64">
        <f t="shared" si="11"/>
        <v>0</v>
      </c>
      <c r="AE37" s="57">
        <f t="shared" si="12"/>
        <v>0</v>
      </c>
      <c r="AF37" s="57">
        <f t="shared" si="13"/>
        <v>0</v>
      </c>
      <c r="AG37" s="57">
        <f t="shared" si="14"/>
        <v>0</v>
      </c>
      <c r="AH37" s="57">
        <f t="shared" si="15"/>
        <v>0</v>
      </c>
      <c r="AI37" s="66"/>
      <c r="AJ37" s="71">
        <f t="shared" si="16"/>
        <v>0</v>
      </c>
      <c r="AK37" s="68"/>
      <c r="AL37" s="61"/>
      <c r="AM37" s="61"/>
      <c r="AN37" s="61"/>
      <c r="AO37" s="18"/>
      <c r="AP37" s="18"/>
      <c r="AQ37" s="7"/>
      <c r="AR37" s="7"/>
      <c r="AS37" s="7"/>
      <c r="AT37" s="7"/>
      <c r="AU37" s="7"/>
      <c r="AV37" s="7"/>
      <c r="AW37" s="7"/>
      <c r="AX37" s="7"/>
      <c r="AY37" s="7"/>
      <c r="AZ37" s="7"/>
      <c r="BA37" s="7"/>
      <c r="BB37" s="7"/>
      <c r="BC37"/>
      <c r="BD37"/>
      <c r="BE37" s="119"/>
      <c r="BF37" s="7"/>
      <c r="BG37" s="110"/>
      <c r="BH37" s="18"/>
      <c r="BI37" s="18"/>
      <c r="BJ37" s="18"/>
      <c r="BK37" s="18"/>
      <c r="BL37" s="18"/>
      <c r="BM37" s="18"/>
      <c r="BQ37" s="7"/>
      <c r="BR37" s="7"/>
      <c r="BS37" s="7"/>
      <c r="BT37" s="7"/>
      <c r="BU37" s="7"/>
    </row>
    <row r="38" spans="1:73" ht="14.25" customHeight="1" x14ac:dyDescent="0.25">
      <c r="A38" t="s">
        <v>62</v>
      </c>
      <c r="B38">
        <v>1.0523</v>
      </c>
      <c r="C38">
        <v>1.1045</v>
      </c>
      <c r="D38">
        <v>1.1568000000000001</v>
      </c>
      <c r="E38">
        <v>1.2091000000000001</v>
      </c>
      <c r="H38" s="62" t="s">
        <v>62</v>
      </c>
      <c r="I38">
        <v>100</v>
      </c>
      <c r="J38" s="53">
        <v>1.1467000000000001</v>
      </c>
      <c r="K38" s="69">
        <f t="shared" si="1"/>
        <v>0</v>
      </c>
      <c r="L38" s="70">
        <f t="shared" si="2"/>
        <v>0</v>
      </c>
      <c r="M38" s="64">
        <f t="shared" si="3"/>
        <v>0</v>
      </c>
      <c r="N38" s="57">
        <f t="shared" si="4"/>
        <v>0</v>
      </c>
      <c r="O38" s="57">
        <f t="shared" si="5"/>
        <v>0</v>
      </c>
      <c r="P38" s="57">
        <f t="shared" si="6"/>
        <v>0</v>
      </c>
      <c r="Q38" s="57">
        <f t="shared" si="7"/>
        <v>0</v>
      </c>
      <c r="R38" s="58"/>
      <c r="S38" s="67">
        <f t="shared" si="8"/>
        <v>0</v>
      </c>
      <c r="T38" s="60"/>
      <c r="U38" s="7"/>
      <c r="V38" s="7"/>
      <c r="W38" s="7"/>
      <c r="X38" s="61"/>
      <c r="Y38" s="62" t="s">
        <v>63</v>
      </c>
      <c r="Z38">
        <v>400</v>
      </c>
      <c r="AA38" s="63">
        <v>0.94499999999999995</v>
      </c>
      <c r="AB38" s="69">
        <f t="shared" si="9"/>
        <v>0</v>
      </c>
      <c r="AC38" s="70">
        <f t="shared" si="10"/>
        <v>0</v>
      </c>
      <c r="AD38" s="64">
        <f t="shared" si="11"/>
        <v>0</v>
      </c>
      <c r="AE38" s="57">
        <f t="shared" si="12"/>
        <v>0</v>
      </c>
      <c r="AF38" s="57">
        <f t="shared" si="13"/>
        <v>0</v>
      </c>
      <c r="AG38" s="57">
        <f t="shared" si="14"/>
        <v>0</v>
      </c>
      <c r="AH38" s="57">
        <f t="shared" si="15"/>
        <v>0</v>
      </c>
      <c r="AI38" s="66"/>
      <c r="AJ38" s="71">
        <f t="shared" si="16"/>
        <v>0</v>
      </c>
      <c r="AK38" s="68"/>
      <c r="AL38" s="61"/>
      <c r="AM38" s="61"/>
      <c r="AN38" s="61"/>
      <c r="AO38" s="18"/>
      <c r="AP38" s="18"/>
      <c r="AQ38" s="7"/>
      <c r="AR38" s="7"/>
      <c r="AS38" s="7"/>
      <c r="AT38" s="7"/>
      <c r="AU38" s="7"/>
      <c r="AV38" s="7"/>
      <c r="AW38" s="7"/>
      <c r="AX38" s="7"/>
      <c r="AY38" s="7"/>
      <c r="AZ38" s="7"/>
      <c r="BA38" s="7"/>
      <c r="BB38" s="7"/>
      <c r="BC38"/>
      <c r="BD38"/>
      <c r="BE38" s="119"/>
      <c r="BF38" s="7"/>
      <c r="BG38" s="110"/>
      <c r="BH38" s="18"/>
      <c r="BI38" s="18"/>
      <c r="BJ38" s="18"/>
      <c r="BK38" s="18"/>
      <c r="BL38" s="18"/>
      <c r="BM38" s="18"/>
      <c r="BQ38" s="7"/>
      <c r="BR38" s="7"/>
      <c r="BS38" s="7"/>
      <c r="BT38" s="7"/>
      <c r="BU38" s="7"/>
    </row>
    <row r="39" spans="1:73" ht="14.25" customHeight="1" x14ac:dyDescent="0.25">
      <c r="A39" t="s">
        <v>64</v>
      </c>
      <c r="B39">
        <v>1.0503</v>
      </c>
      <c r="C39">
        <v>1.1007</v>
      </c>
      <c r="D39">
        <v>1.151</v>
      </c>
      <c r="E39">
        <v>1.2014</v>
      </c>
      <c r="H39" s="62" t="s">
        <v>64</v>
      </c>
      <c r="I39">
        <v>105</v>
      </c>
      <c r="J39" s="53">
        <v>1.1338999999999999</v>
      </c>
      <c r="K39" s="69">
        <f t="shared" si="1"/>
        <v>0</v>
      </c>
      <c r="L39" s="70">
        <f t="shared" si="2"/>
        <v>0</v>
      </c>
      <c r="M39" s="64">
        <f t="shared" si="3"/>
        <v>0</v>
      </c>
      <c r="N39" s="57">
        <f t="shared" si="4"/>
        <v>0</v>
      </c>
      <c r="O39" s="57">
        <f t="shared" si="5"/>
        <v>0</v>
      </c>
      <c r="P39" s="57">
        <f t="shared" si="6"/>
        <v>0</v>
      </c>
      <c r="Q39" s="57">
        <f t="shared" si="7"/>
        <v>0</v>
      </c>
      <c r="R39" s="58"/>
      <c r="S39" s="67">
        <f t="shared" si="8"/>
        <v>0</v>
      </c>
      <c r="T39" s="60"/>
      <c r="U39" s="7"/>
      <c r="V39" s="7"/>
      <c r="W39" s="7"/>
      <c r="X39" s="61"/>
      <c r="Y39" s="62" t="s">
        <v>65</v>
      </c>
      <c r="Z39">
        <v>405</v>
      </c>
      <c r="AA39" s="63">
        <v>0.94420000000000004</v>
      </c>
      <c r="AB39" s="69">
        <f t="shared" si="9"/>
        <v>0</v>
      </c>
      <c r="AC39" s="70">
        <f t="shared" si="10"/>
        <v>0</v>
      </c>
      <c r="AD39" s="64">
        <f t="shared" si="11"/>
        <v>0</v>
      </c>
      <c r="AE39" s="57">
        <f t="shared" si="12"/>
        <v>0</v>
      </c>
      <c r="AF39" s="57">
        <f t="shared" si="13"/>
        <v>0</v>
      </c>
      <c r="AG39" s="57">
        <f t="shared" si="14"/>
        <v>0</v>
      </c>
      <c r="AH39" s="57">
        <f t="shared" si="15"/>
        <v>0</v>
      </c>
      <c r="AI39" s="66"/>
      <c r="AJ39" s="71">
        <f t="shared" si="16"/>
        <v>0</v>
      </c>
      <c r="AK39" s="68"/>
      <c r="AL39" s="61"/>
      <c r="AM39" s="61"/>
      <c r="AN39" s="61"/>
      <c r="AO39" s="18"/>
      <c r="AP39" s="18"/>
      <c r="AQ39" s="7"/>
      <c r="AR39" s="7"/>
      <c r="AS39" s="7"/>
      <c r="AT39" s="7"/>
      <c r="AU39" s="7"/>
      <c r="AV39" s="7"/>
      <c r="AW39" s="7"/>
      <c r="AX39" s="7"/>
      <c r="AY39" s="7"/>
      <c r="AZ39" s="7"/>
      <c r="BA39" s="7"/>
      <c r="BB39" s="7"/>
      <c r="BC39"/>
      <c r="BD39"/>
      <c r="BE39" s="119"/>
      <c r="BF39" s="7"/>
      <c r="BG39" s="110"/>
      <c r="BH39" s="18"/>
      <c r="BI39" s="18"/>
      <c r="BJ39" s="18"/>
      <c r="BK39" s="18"/>
      <c r="BL39" s="18"/>
      <c r="BM39" s="18"/>
      <c r="BQ39" s="7"/>
      <c r="BR39" s="7"/>
      <c r="BS39" s="7"/>
      <c r="BT39" s="7"/>
      <c r="BU39" s="7"/>
    </row>
    <row r="40" spans="1:73" ht="14.25" customHeight="1" x14ac:dyDescent="0.25">
      <c r="A40" t="s">
        <v>66</v>
      </c>
      <c r="B40">
        <v>1.0486</v>
      </c>
      <c r="C40">
        <v>1.0971</v>
      </c>
      <c r="D40">
        <v>1.1456999999999999</v>
      </c>
      <c r="E40">
        <v>1.1941999999999999</v>
      </c>
      <c r="H40" s="62" t="s">
        <v>66</v>
      </c>
      <c r="I40">
        <v>110</v>
      </c>
      <c r="J40" s="53">
        <v>1.1222000000000001</v>
      </c>
      <c r="K40" s="69">
        <f t="shared" si="1"/>
        <v>0</v>
      </c>
      <c r="L40" s="70">
        <f t="shared" si="2"/>
        <v>0</v>
      </c>
      <c r="M40" s="64">
        <f t="shared" si="3"/>
        <v>0</v>
      </c>
      <c r="N40" s="57">
        <f t="shared" si="4"/>
        <v>0</v>
      </c>
      <c r="O40" s="57">
        <f t="shared" si="5"/>
        <v>0</v>
      </c>
      <c r="P40" s="57">
        <f t="shared" si="6"/>
        <v>0</v>
      </c>
      <c r="Q40" s="57">
        <f t="shared" si="7"/>
        <v>0</v>
      </c>
      <c r="R40" s="58"/>
      <c r="S40" s="67">
        <f t="shared" si="8"/>
        <v>0</v>
      </c>
      <c r="T40" s="60"/>
      <c r="U40" s="7"/>
      <c r="V40" s="7"/>
      <c r="W40" s="7"/>
      <c r="X40" s="61"/>
      <c r="Y40" s="62" t="s">
        <v>67</v>
      </c>
      <c r="Z40">
        <v>410</v>
      </c>
      <c r="AA40" s="63">
        <v>0.94340000000000002</v>
      </c>
      <c r="AB40" s="69">
        <f t="shared" si="9"/>
        <v>0</v>
      </c>
      <c r="AC40" s="70">
        <f t="shared" si="10"/>
        <v>0</v>
      </c>
      <c r="AD40" s="64">
        <f t="shared" si="11"/>
        <v>0</v>
      </c>
      <c r="AE40" s="57">
        <f t="shared" si="12"/>
        <v>0</v>
      </c>
      <c r="AF40" s="57">
        <f t="shared" si="13"/>
        <v>0</v>
      </c>
      <c r="AG40" s="57">
        <f t="shared" si="14"/>
        <v>0</v>
      </c>
      <c r="AH40" s="57">
        <f t="shared" si="15"/>
        <v>0</v>
      </c>
      <c r="AI40" s="66"/>
      <c r="AJ40" s="71">
        <f t="shared" si="16"/>
        <v>0</v>
      </c>
      <c r="AK40" s="68"/>
      <c r="AL40" s="61"/>
      <c r="AM40" s="61"/>
      <c r="AN40" s="61"/>
      <c r="AO40" s="18"/>
      <c r="AP40" s="18"/>
      <c r="AQ40" s="7"/>
      <c r="AR40" s="7"/>
      <c r="AS40" s="7"/>
      <c r="AT40" s="7"/>
      <c r="AU40" s="7"/>
      <c r="AV40" s="7"/>
      <c r="AW40" s="7"/>
      <c r="AX40" s="7"/>
      <c r="AY40" s="7"/>
      <c r="AZ40" s="7"/>
      <c r="BA40" s="7"/>
      <c r="BB40" s="7"/>
      <c r="BC40"/>
      <c r="BD40"/>
      <c r="BE40" s="119"/>
      <c r="BF40" s="7"/>
      <c r="BG40" s="110"/>
      <c r="BH40" s="18"/>
      <c r="BI40" s="18"/>
      <c r="BJ40" s="18"/>
      <c r="BK40" s="18"/>
      <c r="BL40" s="18"/>
      <c r="BM40" s="18"/>
      <c r="BQ40" s="7"/>
      <c r="BR40" s="7"/>
      <c r="BS40" s="7"/>
      <c r="BT40" s="7"/>
      <c r="BU40" s="7"/>
    </row>
    <row r="41" spans="1:73" ht="14.25" customHeight="1" x14ac:dyDescent="0.25">
      <c r="A41" t="s">
        <v>68</v>
      </c>
      <c r="B41">
        <v>1.0468999999999999</v>
      </c>
      <c r="C41">
        <v>1.0938000000000001</v>
      </c>
      <c r="D41">
        <v>1.1407</v>
      </c>
      <c r="E41">
        <v>1.1875</v>
      </c>
      <c r="H41" s="62" t="s">
        <v>68</v>
      </c>
      <c r="I41">
        <v>115</v>
      </c>
      <c r="J41" s="53">
        <v>1.1115999999999999</v>
      </c>
      <c r="K41" s="69">
        <f t="shared" si="1"/>
        <v>0</v>
      </c>
      <c r="L41" s="70">
        <f t="shared" si="2"/>
        <v>0</v>
      </c>
      <c r="M41" s="64">
        <f t="shared" si="3"/>
        <v>0</v>
      </c>
      <c r="N41" s="57">
        <f t="shared" si="4"/>
        <v>0</v>
      </c>
      <c r="O41" s="57">
        <f t="shared" si="5"/>
        <v>0</v>
      </c>
      <c r="P41" s="57">
        <f t="shared" si="6"/>
        <v>0</v>
      </c>
      <c r="Q41" s="57">
        <f t="shared" si="7"/>
        <v>0</v>
      </c>
      <c r="R41" s="58"/>
      <c r="S41" s="67">
        <f t="shared" si="8"/>
        <v>0</v>
      </c>
      <c r="T41" s="60"/>
      <c r="U41" s="7"/>
      <c r="V41" s="7"/>
      <c r="W41" s="7"/>
      <c r="X41" s="61"/>
      <c r="Y41" s="62" t="s">
        <v>69</v>
      </c>
      <c r="Z41">
        <v>415</v>
      </c>
      <c r="AA41" s="63">
        <v>0.94259999999999999</v>
      </c>
      <c r="AB41" s="69">
        <f t="shared" si="9"/>
        <v>0</v>
      </c>
      <c r="AC41" s="70">
        <f t="shared" si="10"/>
        <v>0</v>
      </c>
      <c r="AD41" s="64">
        <f t="shared" si="11"/>
        <v>0</v>
      </c>
      <c r="AE41" s="57">
        <f t="shared" si="12"/>
        <v>0</v>
      </c>
      <c r="AF41" s="57">
        <f t="shared" si="13"/>
        <v>0</v>
      </c>
      <c r="AG41" s="57">
        <f t="shared" si="14"/>
        <v>0</v>
      </c>
      <c r="AH41" s="57">
        <f t="shared" si="15"/>
        <v>0</v>
      </c>
      <c r="AI41" s="66"/>
      <c r="AJ41" s="71">
        <f t="shared" si="16"/>
        <v>0</v>
      </c>
      <c r="AK41" s="68"/>
      <c r="AL41" s="61"/>
      <c r="AM41" s="61"/>
      <c r="AN41" s="61"/>
      <c r="AO41" s="18"/>
      <c r="AP41" s="18"/>
      <c r="AQ41" s="7"/>
      <c r="AR41" s="7"/>
      <c r="AS41" s="7"/>
      <c r="AT41" s="7"/>
      <c r="AU41" s="7"/>
      <c r="AV41" s="7"/>
      <c r="AW41" s="7"/>
      <c r="AX41" s="7"/>
      <c r="AY41" s="7"/>
      <c r="AZ41" s="7"/>
      <c r="BA41" s="7"/>
      <c r="BB41" s="7"/>
      <c r="BC41"/>
      <c r="BD41"/>
      <c r="BE41" s="119"/>
      <c r="BF41" s="7"/>
      <c r="BG41" s="110"/>
      <c r="BH41" s="18"/>
      <c r="BI41" s="18"/>
      <c r="BJ41" s="18"/>
      <c r="BK41" s="18"/>
      <c r="BL41" s="18"/>
      <c r="BM41" s="18"/>
      <c r="BQ41" s="7"/>
      <c r="BR41" s="7"/>
      <c r="BS41" s="7"/>
      <c r="BT41" s="7"/>
      <c r="BU41" s="7"/>
    </row>
    <row r="42" spans="1:73" ht="14.25" customHeight="1" x14ac:dyDescent="0.25">
      <c r="A42" t="s">
        <v>70</v>
      </c>
      <c r="B42">
        <v>1.0452999999999999</v>
      </c>
      <c r="C42">
        <v>1.0907</v>
      </c>
      <c r="D42">
        <v>1.1359999999999999</v>
      </c>
      <c r="E42">
        <v>1.1813</v>
      </c>
      <c r="H42" s="62" t="s">
        <v>70</v>
      </c>
      <c r="I42">
        <v>120</v>
      </c>
      <c r="J42" s="53">
        <v>1.1017999999999999</v>
      </c>
      <c r="K42" s="69">
        <f t="shared" si="1"/>
        <v>0</v>
      </c>
      <c r="L42" s="70">
        <f t="shared" si="2"/>
        <v>0</v>
      </c>
      <c r="M42" s="64">
        <f t="shared" si="3"/>
        <v>0</v>
      </c>
      <c r="N42" s="57">
        <f t="shared" si="4"/>
        <v>0</v>
      </c>
      <c r="O42" s="57">
        <f t="shared" si="5"/>
        <v>0</v>
      </c>
      <c r="P42" s="57">
        <f t="shared" si="6"/>
        <v>0</v>
      </c>
      <c r="Q42" s="57">
        <f t="shared" si="7"/>
        <v>0</v>
      </c>
      <c r="R42" s="58"/>
      <c r="S42" s="67">
        <f t="shared" si="8"/>
        <v>0</v>
      </c>
      <c r="T42" s="60"/>
      <c r="U42" s="7"/>
      <c r="V42" s="7"/>
      <c r="W42" s="7"/>
      <c r="X42" s="61"/>
      <c r="Y42" s="62" t="s">
        <v>71</v>
      </c>
      <c r="Z42">
        <v>420</v>
      </c>
      <c r="AA42" s="63">
        <v>0.94179999999999997</v>
      </c>
      <c r="AB42" s="69">
        <f t="shared" si="9"/>
        <v>0</v>
      </c>
      <c r="AC42" s="70">
        <f t="shared" si="10"/>
        <v>0</v>
      </c>
      <c r="AD42" s="64">
        <f t="shared" si="11"/>
        <v>0</v>
      </c>
      <c r="AE42" s="57">
        <f t="shared" si="12"/>
        <v>0</v>
      </c>
      <c r="AF42" s="57">
        <f t="shared" si="13"/>
        <v>0</v>
      </c>
      <c r="AG42" s="57">
        <f t="shared" si="14"/>
        <v>0</v>
      </c>
      <c r="AH42" s="57">
        <f t="shared" si="15"/>
        <v>0</v>
      </c>
      <c r="AI42" s="66"/>
      <c r="AJ42" s="71">
        <f t="shared" si="16"/>
        <v>0</v>
      </c>
      <c r="AK42" s="68"/>
      <c r="AL42" s="61"/>
      <c r="AM42" s="61"/>
      <c r="AN42" s="61"/>
      <c r="AO42" s="18"/>
      <c r="AP42" s="18"/>
      <c r="AQ42" s="7"/>
      <c r="AR42" s="7"/>
      <c r="AS42" s="7"/>
      <c r="AT42" s="7"/>
      <c r="AU42" s="7"/>
      <c r="AV42" s="7"/>
      <c r="AW42" s="7"/>
      <c r="AX42" s="7"/>
      <c r="AY42" s="7"/>
      <c r="AZ42" s="7"/>
      <c r="BA42" s="7"/>
      <c r="BB42" s="7"/>
      <c r="BC42"/>
      <c r="BD42"/>
      <c r="BE42" s="119"/>
      <c r="BF42" s="7"/>
      <c r="BG42" s="110"/>
      <c r="BH42" s="18"/>
      <c r="BI42" s="18"/>
      <c r="BJ42" s="18"/>
      <c r="BK42" s="18"/>
      <c r="BL42" s="18"/>
      <c r="BM42" s="18"/>
      <c r="BQ42" s="7"/>
      <c r="BR42" s="7"/>
      <c r="BS42" s="7"/>
      <c r="BT42" s="7"/>
      <c r="BU42" s="7"/>
    </row>
    <row r="43" spans="1:73" ht="14.25" customHeight="1" x14ac:dyDescent="0.25">
      <c r="A43" t="s">
        <v>72</v>
      </c>
      <c r="B43">
        <v>1.0439000000000001</v>
      </c>
      <c r="C43">
        <v>1.0876999999999999</v>
      </c>
      <c r="D43">
        <v>1.1315999999999999</v>
      </c>
      <c r="E43">
        <v>1.1755</v>
      </c>
      <c r="H43" s="62" t="s">
        <v>72</v>
      </c>
      <c r="I43">
        <v>125</v>
      </c>
      <c r="J43" s="53">
        <v>1.0929</v>
      </c>
      <c r="K43" s="69">
        <f t="shared" si="1"/>
        <v>0</v>
      </c>
      <c r="L43" s="70">
        <f t="shared" si="2"/>
        <v>0</v>
      </c>
      <c r="M43" s="64">
        <f t="shared" si="3"/>
        <v>0</v>
      </c>
      <c r="N43" s="57">
        <f t="shared" si="4"/>
        <v>0</v>
      </c>
      <c r="O43" s="57">
        <f t="shared" si="5"/>
        <v>0</v>
      </c>
      <c r="P43" s="57">
        <f t="shared" si="6"/>
        <v>0</v>
      </c>
      <c r="Q43" s="57">
        <f t="shared" si="7"/>
        <v>0</v>
      </c>
      <c r="R43" s="58"/>
      <c r="S43" s="67">
        <f t="shared" si="8"/>
        <v>0</v>
      </c>
      <c r="T43" s="60"/>
      <c r="U43" s="7"/>
      <c r="V43" s="7"/>
      <c r="W43" s="7"/>
      <c r="X43" s="61"/>
      <c r="Y43" s="62" t="s">
        <v>73</v>
      </c>
      <c r="Z43">
        <v>425</v>
      </c>
      <c r="AA43" s="63">
        <v>0.94099999999999995</v>
      </c>
      <c r="AB43" s="69">
        <f t="shared" si="9"/>
        <v>0</v>
      </c>
      <c r="AC43" s="70">
        <f t="shared" si="10"/>
        <v>0</v>
      </c>
      <c r="AD43" s="64">
        <f t="shared" si="11"/>
        <v>0</v>
      </c>
      <c r="AE43" s="57">
        <f t="shared" si="12"/>
        <v>0</v>
      </c>
      <c r="AF43" s="57">
        <f t="shared" si="13"/>
        <v>0</v>
      </c>
      <c r="AG43" s="57">
        <f t="shared" si="14"/>
        <v>0</v>
      </c>
      <c r="AH43" s="57">
        <f t="shared" si="15"/>
        <v>0</v>
      </c>
      <c r="AI43" s="66"/>
      <c r="AJ43" s="71">
        <f t="shared" si="16"/>
        <v>0</v>
      </c>
      <c r="AK43" s="68"/>
      <c r="AL43" s="61"/>
      <c r="AM43" s="61"/>
      <c r="AN43" s="61"/>
      <c r="AO43" s="18"/>
      <c r="AP43" s="18"/>
      <c r="AQ43" s="7"/>
      <c r="AR43" s="7"/>
      <c r="AS43" s="7"/>
      <c r="AT43" s="7"/>
      <c r="AU43" s="7"/>
      <c r="AV43" s="7"/>
      <c r="AW43" s="7"/>
      <c r="AX43" s="7"/>
      <c r="AY43" s="7"/>
      <c r="AZ43" s="7"/>
      <c r="BA43" s="7"/>
      <c r="BB43" s="7"/>
      <c r="BC43"/>
      <c r="BD43"/>
      <c r="BE43" s="119"/>
      <c r="BF43" s="7"/>
      <c r="BG43" s="110"/>
      <c r="BH43" s="18"/>
      <c r="BI43" s="18"/>
      <c r="BJ43" s="18"/>
      <c r="BK43" s="18"/>
      <c r="BL43" s="18"/>
      <c r="BM43" s="18"/>
      <c r="BQ43" s="7"/>
      <c r="BR43" s="7"/>
      <c r="BS43" s="7"/>
      <c r="BT43" s="7"/>
      <c r="BU43" s="7"/>
    </row>
    <row r="44" spans="1:73" ht="14.25" customHeight="1" x14ac:dyDescent="0.25">
      <c r="A44" t="s">
        <v>74</v>
      </c>
      <c r="B44">
        <v>1.0425</v>
      </c>
      <c r="C44">
        <v>1.085</v>
      </c>
      <c r="D44">
        <v>1.1274999999999999</v>
      </c>
      <c r="E44">
        <v>1.17</v>
      </c>
      <c r="H44" s="62" t="s">
        <v>74</v>
      </c>
      <c r="I44">
        <v>130</v>
      </c>
      <c r="J44" s="53">
        <v>1.0846</v>
      </c>
      <c r="K44" s="69">
        <f t="shared" si="1"/>
        <v>0</v>
      </c>
      <c r="L44" s="70">
        <f t="shared" si="2"/>
        <v>0</v>
      </c>
      <c r="M44" s="64">
        <f t="shared" si="3"/>
        <v>0</v>
      </c>
      <c r="N44" s="57">
        <f t="shared" si="4"/>
        <v>0</v>
      </c>
      <c r="O44" s="57">
        <f t="shared" si="5"/>
        <v>0</v>
      </c>
      <c r="P44" s="57">
        <f t="shared" si="6"/>
        <v>0</v>
      </c>
      <c r="Q44" s="57">
        <f t="shared" si="7"/>
        <v>0</v>
      </c>
      <c r="R44" s="58"/>
      <c r="S44" s="67">
        <f t="shared" si="8"/>
        <v>0</v>
      </c>
      <c r="T44" s="60"/>
      <c r="U44" s="7"/>
      <c r="V44" s="7"/>
      <c r="W44" s="7"/>
      <c r="X44" s="61"/>
      <c r="Y44" s="62" t="s">
        <v>75</v>
      </c>
      <c r="Z44">
        <v>430</v>
      </c>
      <c r="AA44" s="63">
        <v>0.94030000000000002</v>
      </c>
      <c r="AB44" s="69">
        <f t="shared" si="9"/>
        <v>0</v>
      </c>
      <c r="AC44" s="70">
        <f t="shared" si="10"/>
        <v>0</v>
      </c>
      <c r="AD44" s="64">
        <f t="shared" si="11"/>
        <v>0</v>
      </c>
      <c r="AE44" s="57">
        <f t="shared" si="12"/>
        <v>0</v>
      </c>
      <c r="AF44" s="57">
        <f t="shared" si="13"/>
        <v>0</v>
      </c>
      <c r="AG44" s="57">
        <f t="shared" si="14"/>
        <v>0</v>
      </c>
      <c r="AH44" s="57">
        <f t="shared" si="15"/>
        <v>0</v>
      </c>
      <c r="AI44" s="66"/>
      <c r="AJ44" s="71">
        <f t="shared" si="16"/>
        <v>0</v>
      </c>
      <c r="AK44" s="68"/>
      <c r="AL44" s="61"/>
      <c r="AM44" s="61"/>
      <c r="AN44" s="61"/>
      <c r="AO44" s="18"/>
      <c r="AP44" s="18"/>
      <c r="AQ44" s="7"/>
      <c r="AR44" s="7"/>
      <c r="AS44" s="7"/>
      <c r="AT44" s="7"/>
      <c r="AU44" s="7"/>
      <c r="AV44" s="7"/>
      <c r="AW44" s="7"/>
      <c r="AX44" s="7"/>
      <c r="AY44" s="7"/>
      <c r="AZ44" s="7"/>
      <c r="BA44" s="7"/>
      <c r="BB44" s="7"/>
      <c r="BC44"/>
      <c r="BD44"/>
      <c r="BE44" s="119"/>
      <c r="BF44" s="7"/>
      <c r="BG44" s="110"/>
      <c r="BH44" s="18"/>
      <c r="BI44" s="18"/>
      <c r="BJ44" s="18"/>
      <c r="BK44" s="18"/>
      <c r="BL44" s="18"/>
      <c r="BM44" s="18"/>
      <c r="BQ44" s="7"/>
      <c r="BR44" s="7"/>
      <c r="BS44" s="7"/>
      <c r="BT44" s="7"/>
      <c r="BU44" s="7"/>
    </row>
    <row r="45" spans="1:73" ht="14.25" customHeight="1" x14ac:dyDescent="0.25">
      <c r="A45" t="s">
        <v>76</v>
      </c>
      <c r="B45">
        <v>1.0411999999999999</v>
      </c>
      <c r="C45">
        <v>1.0824</v>
      </c>
      <c r="D45">
        <v>1.1236999999999999</v>
      </c>
      <c r="E45">
        <v>1.1649</v>
      </c>
      <c r="H45" s="62" t="s">
        <v>76</v>
      </c>
      <c r="I45">
        <v>135</v>
      </c>
      <c r="J45" s="53">
        <v>1.0769</v>
      </c>
      <c r="K45" s="69">
        <f t="shared" si="1"/>
        <v>0</v>
      </c>
      <c r="L45" s="70">
        <f t="shared" si="2"/>
        <v>0</v>
      </c>
      <c r="M45" s="64">
        <f t="shared" si="3"/>
        <v>0</v>
      </c>
      <c r="N45" s="57">
        <f t="shared" si="4"/>
        <v>0</v>
      </c>
      <c r="O45" s="57">
        <f t="shared" si="5"/>
        <v>0</v>
      </c>
      <c r="P45" s="57">
        <f t="shared" si="6"/>
        <v>0</v>
      </c>
      <c r="Q45" s="57">
        <f t="shared" si="7"/>
        <v>0</v>
      </c>
      <c r="R45" s="58"/>
      <c r="S45" s="67">
        <f t="shared" si="8"/>
        <v>0</v>
      </c>
      <c r="T45" s="60"/>
      <c r="U45" s="7"/>
      <c r="V45" s="7"/>
      <c r="W45" s="7"/>
      <c r="X45" s="61"/>
      <c r="Y45" s="62" t="s">
        <v>77</v>
      </c>
      <c r="Z45">
        <v>435</v>
      </c>
      <c r="AA45" s="63">
        <v>0.93959999999999999</v>
      </c>
      <c r="AB45" s="69">
        <f t="shared" si="9"/>
        <v>0</v>
      </c>
      <c r="AC45" s="70">
        <f t="shared" si="10"/>
        <v>0</v>
      </c>
      <c r="AD45" s="64">
        <f t="shared" si="11"/>
        <v>0</v>
      </c>
      <c r="AE45" s="57">
        <f t="shared" si="12"/>
        <v>0</v>
      </c>
      <c r="AF45" s="57">
        <f t="shared" si="13"/>
        <v>0</v>
      </c>
      <c r="AG45" s="57">
        <f t="shared" si="14"/>
        <v>0</v>
      </c>
      <c r="AH45" s="57">
        <f t="shared" si="15"/>
        <v>0</v>
      </c>
      <c r="AI45" s="66"/>
      <c r="AJ45" s="71">
        <f t="shared" si="16"/>
        <v>0</v>
      </c>
      <c r="AK45" s="68"/>
      <c r="AL45" s="61"/>
      <c r="AM45" s="61"/>
      <c r="AN45" s="61"/>
      <c r="AO45" s="18"/>
      <c r="AP45" s="18"/>
      <c r="AQ45" s="7"/>
      <c r="AR45" s="7"/>
      <c r="AS45" s="7"/>
      <c r="AT45" s="7"/>
      <c r="AU45" s="7"/>
      <c r="AV45" s="7"/>
      <c r="AW45" s="7"/>
      <c r="AX45" s="7"/>
      <c r="AY45" s="7"/>
      <c r="AZ45" s="7"/>
      <c r="BA45" s="7"/>
      <c r="BB45" s="7"/>
      <c r="BC45"/>
      <c r="BD45"/>
      <c r="BE45" s="119"/>
      <c r="BF45" s="7"/>
      <c r="BG45" s="110"/>
      <c r="BH45" s="18"/>
      <c r="BI45" s="18"/>
      <c r="BJ45" s="18"/>
      <c r="BK45" s="18"/>
      <c r="BL45" s="18"/>
      <c r="BM45" s="18"/>
      <c r="BQ45" s="7"/>
      <c r="BR45" s="7"/>
      <c r="BS45" s="7"/>
      <c r="BT45" s="7"/>
      <c r="BU45" s="7"/>
    </row>
    <row r="46" spans="1:73" ht="14.25" customHeight="1" x14ac:dyDescent="0.25">
      <c r="A46" t="s">
        <v>78</v>
      </c>
      <c r="B46">
        <v>1.04</v>
      </c>
      <c r="C46">
        <v>1.08</v>
      </c>
      <c r="D46">
        <v>1.1200000000000001</v>
      </c>
      <c r="E46">
        <v>1.1600999999999999</v>
      </c>
      <c r="H46" s="62" t="s">
        <v>78</v>
      </c>
      <c r="I46">
        <v>140</v>
      </c>
      <c r="J46" s="53">
        <v>1.0698000000000001</v>
      </c>
      <c r="K46" s="69">
        <f t="shared" si="1"/>
        <v>0</v>
      </c>
      <c r="L46" s="70">
        <f t="shared" si="2"/>
        <v>0</v>
      </c>
      <c r="M46" s="64">
        <f t="shared" si="3"/>
        <v>0</v>
      </c>
      <c r="N46" s="57">
        <f t="shared" si="4"/>
        <v>0</v>
      </c>
      <c r="O46" s="57">
        <f t="shared" si="5"/>
        <v>0</v>
      </c>
      <c r="P46" s="57">
        <f t="shared" si="6"/>
        <v>0</v>
      </c>
      <c r="Q46" s="57">
        <f t="shared" si="7"/>
        <v>0</v>
      </c>
      <c r="R46" s="58"/>
      <c r="S46" s="67">
        <f t="shared" si="8"/>
        <v>0</v>
      </c>
      <c r="T46" s="60"/>
      <c r="U46" s="7"/>
      <c r="V46" s="7"/>
      <c r="W46" s="7"/>
      <c r="X46" s="61"/>
      <c r="Y46" s="62" t="s">
        <v>79</v>
      </c>
      <c r="Z46">
        <v>440</v>
      </c>
      <c r="AA46" s="63">
        <v>0.93889999999999996</v>
      </c>
      <c r="AB46" s="69">
        <f t="shared" si="9"/>
        <v>0</v>
      </c>
      <c r="AC46" s="70">
        <f t="shared" si="10"/>
        <v>0</v>
      </c>
      <c r="AD46" s="64">
        <f t="shared" si="11"/>
        <v>0</v>
      </c>
      <c r="AE46" s="57">
        <f t="shared" si="12"/>
        <v>0</v>
      </c>
      <c r="AF46" s="57">
        <f t="shared" si="13"/>
        <v>0</v>
      </c>
      <c r="AG46" s="57">
        <f t="shared" si="14"/>
        <v>0</v>
      </c>
      <c r="AH46" s="57">
        <f t="shared" si="15"/>
        <v>0</v>
      </c>
      <c r="AI46" s="66"/>
      <c r="AJ46" s="71">
        <f t="shared" si="16"/>
        <v>0</v>
      </c>
      <c r="AK46" s="68"/>
      <c r="AL46" s="61"/>
      <c r="AM46" s="61"/>
      <c r="AN46" s="61"/>
      <c r="AO46" s="18"/>
      <c r="AP46" s="18"/>
      <c r="AQ46" s="7"/>
      <c r="AR46" s="7"/>
      <c r="AS46" s="7"/>
      <c r="AT46" s="7"/>
      <c r="AU46" s="7"/>
      <c r="AV46" s="7"/>
      <c r="AW46" s="7"/>
      <c r="AX46" s="7"/>
      <c r="AY46" s="7"/>
      <c r="AZ46" s="7"/>
      <c r="BA46" s="7"/>
      <c r="BB46" s="7"/>
      <c r="BC46"/>
      <c r="BD46"/>
      <c r="BE46" s="119"/>
      <c r="BF46" s="7"/>
      <c r="BG46" s="110"/>
      <c r="BH46" s="18"/>
      <c r="BI46" s="18"/>
      <c r="BJ46" s="18"/>
      <c r="BK46" s="18"/>
      <c r="BL46" s="18"/>
      <c r="BM46" s="18"/>
      <c r="BQ46" s="7"/>
      <c r="BR46" s="7"/>
      <c r="BS46" s="7"/>
      <c r="BT46" s="7"/>
      <c r="BU46" s="7"/>
    </row>
    <row r="47" spans="1:73" ht="14.25" customHeight="1" x14ac:dyDescent="0.25">
      <c r="A47" t="s">
        <v>80</v>
      </c>
      <c r="B47">
        <v>1.0388999999999999</v>
      </c>
      <c r="C47">
        <v>1.0778000000000001</v>
      </c>
      <c r="D47">
        <v>1.1166</v>
      </c>
      <c r="E47">
        <v>1.1555</v>
      </c>
      <c r="H47" s="62" t="s">
        <v>80</v>
      </c>
      <c r="I47">
        <v>145</v>
      </c>
      <c r="J47" s="53">
        <v>1.0631999999999999</v>
      </c>
      <c r="K47" s="69">
        <f t="shared" si="1"/>
        <v>0</v>
      </c>
      <c r="L47" s="70">
        <f t="shared" si="2"/>
        <v>0</v>
      </c>
      <c r="M47" s="64">
        <f t="shared" si="3"/>
        <v>0</v>
      </c>
      <c r="N47" s="57">
        <f t="shared" si="4"/>
        <v>0</v>
      </c>
      <c r="O47" s="57">
        <f t="shared" si="5"/>
        <v>0</v>
      </c>
      <c r="P47" s="57">
        <f t="shared" si="6"/>
        <v>0</v>
      </c>
      <c r="Q47" s="57">
        <f t="shared" si="7"/>
        <v>0</v>
      </c>
      <c r="R47" s="58"/>
      <c r="S47" s="67">
        <f t="shared" si="8"/>
        <v>0</v>
      </c>
      <c r="T47" s="60"/>
      <c r="U47" s="7"/>
      <c r="V47" s="7"/>
      <c r="W47" s="7"/>
      <c r="X47" s="61"/>
      <c r="Y47" s="62" t="s">
        <v>81</v>
      </c>
      <c r="Z47">
        <v>445</v>
      </c>
      <c r="AA47" s="63">
        <v>0.93820000000000003</v>
      </c>
      <c r="AB47" s="69">
        <f t="shared" si="9"/>
        <v>0</v>
      </c>
      <c r="AC47" s="70">
        <f t="shared" si="10"/>
        <v>0</v>
      </c>
      <c r="AD47" s="64">
        <f t="shared" si="11"/>
        <v>0</v>
      </c>
      <c r="AE47" s="57">
        <f t="shared" si="12"/>
        <v>0</v>
      </c>
      <c r="AF47" s="57">
        <f t="shared" si="13"/>
        <v>0</v>
      </c>
      <c r="AG47" s="57">
        <f t="shared" si="14"/>
        <v>0</v>
      </c>
      <c r="AH47" s="57">
        <f t="shared" si="15"/>
        <v>0</v>
      </c>
      <c r="AI47" s="66"/>
      <c r="AJ47" s="71">
        <f t="shared" si="16"/>
        <v>0</v>
      </c>
      <c r="AK47" s="68"/>
      <c r="AL47" s="61"/>
      <c r="AM47" s="61"/>
      <c r="AN47" s="61"/>
      <c r="AO47" s="18"/>
      <c r="AP47" s="18"/>
      <c r="AQ47" s="7"/>
      <c r="AR47" s="7"/>
      <c r="AS47" s="7"/>
      <c r="AT47" s="7"/>
      <c r="AU47" s="7"/>
      <c r="AV47" s="7"/>
      <c r="AW47" s="7"/>
      <c r="AX47" s="7"/>
      <c r="AY47" s="7"/>
      <c r="AZ47" s="7"/>
      <c r="BA47" s="7"/>
      <c r="BB47" s="7"/>
      <c r="BC47"/>
      <c r="BD47"/>
      <c r="BE47" s="119"/>
      <c r="BF47" s="7"/>
      <c r="BG47" s="110"/>
      <c r="BH47" s="18"/>
      <c r="BI47" s="18"/>
      <c r="BJ47" s="18"/>
      <c r="BK47" s="18"/>
      <c r="BL47" s="18"/>
      <c r="BM47" s="18"/>
      <c r="BQ47" s="7"/>
      <c r="BR47" s="7"/>
      <c r="BS47" s="7"/>
      <c r="BT47" s="7"/>
      <c r="BU47" s="7"/>
    </row>
    <row r="48" spans="1:73" ht="14.25" customHeight="1" x14ac:dyDescent="0.25">
      <c r="A48" t="s">
        <v>82</v>
      </c>
      <c r="B48">
        <v>1.0378000000000001</v>
      </c>
      <c r="C48">
        <v>1.0755999999999999</v>
      </c>
      <c r="D48">
        <v>1.1133999999999999</v>
      </c>
      <c r="E48">
        <v>1.1512</v>
      </c>
      <c r="H48" s="62" t="s">
        <v>82</v>
      </c>
      <c r="I48">
        <v>150</v>
      </c>
      <c r="J48" s="53">
        <v>1.0569999999999999</v>
      </c>
      <c r="K48" s="69">
        <f t="shared" si="1"/>
        <v>0</v>
      </c>
      <c r="L48" s="70">
        <f t="shared" si="2"/>
        <v>0</v>
      </c>
      <c r="M48" s="64">
        <f t="shared" si="3"/>
        <v>0</v>
      </c>
      <c r="N48" s="57">
        <f t="shared" si="4"/>
        <v>0</v>
      </c>
      <c r="O48" s="57">
        <f t="shared" si="5"/>
        <v>0</v>
      </c>
      <c r="P48" s="57">
        <f t="shared" si="6"/>
        <v>0</v>
      </c>
      <c r="Q48" s="57">
        <f t="shared" si="7"/>
        <v>0</v>
      </c>
      <c r="R48" s="58"/>
      <c r="S48" s="67">
        <f t="shared" si="8"/>
        <v>0</v>
      </c>
      <c r="T48" s="60"/>
      <c r="U48" s="7"/>
      <c r="V48" s="7"/>
      <c r="W48" s="7"/>
      <c r="X48" s="61"/>
      <c r="Y48" s="62" t="s">
        <v>83</v>
      </c>
      <c r="Z48">
        <v>450</v>
      </c>
      <c r="AA48" s="63">
        <v>0.9375</v>
      </c>
      <c r="AB48" s="69">
        <f t="shared" si="9"/>
        <v>0</v>
      </c>
      <c r="AC48" s="70">
        <f t="shared" si="10"/>
        <v>0</v>
      </c>
      <c r="AD48" s="64">
        <f t="shared" si="11"/>
        <v>0</v>
      </c>
      <c r="AE48" s="57">
        <f t="shared" si="12"/>
        <v>0</v>
      </c>
      <c r="AF48" s="57">
        <f t="shared" si="13"/>
        <v>0</v>
      </c>
      <c r="AG48" s="57">
        <f t="shared" si="14"/>
        <v>0</v>
      </c>
      <c r="AH48" s="57">
        <f t="shared" si="15"/>
        <v>0</v>
      </c>
      <c r="AI48" s="66"/>
      <c r="AJ48" s="71">
        <f t="shared" si="16"/>
        <v>0</v>
      </c>
      <c r="AK48" s="68"/>
      <c r="AL48" s="61"/>
      <c r="AM48" s="61"/>
      <c r="AN48" s="61"/>
      <c r="AO48" s="18"/>
      <c r="AP48" s="18"/>
      <c r="AQ48" s="7"/>
      <c r="AR48" s="7"/>
      <c r="AS48" s="7"/>
      <c r="AT48" s="7"/>
      <c r="AU48" s="7"/>
      <c r="AV48" s="7"/>
      <c r="AW48" s="7"/>
      <c r="AX48" s="7"/>
      <c r="AY48" s="7"/>
      <c r="AZ48" s="7"/>
      <c r="BA48" s="7"/>
      <c r="BB48" s="7"/>
      <c r="BC48"/>
      <c r="BD48"/>
      <c r="BE48" s="119"/>
      <c r="BF48" s="7"/>
      <c r="BG48" s="110"/>
      <c r="BH48" s="18"/>
      <c r="BI48" s="18"/>
      <c r="BJ48" s="18"/>
      <c r="BK48" s="18"/>
      <c r="BL48" s="18"/>
      <c r="BM48" s="18"/>
      <c r="BQ48" s="7"/>
      <c r="BR48" s="7"/>
      <c r="BS48" s="7"/>
      <c r="BT48" s="7"/>
      <c r="BU48" s="7"/>
    </row>
    <row r="49" spans="1:78" ht="14.25" customHeight="1" x14ac:dyDescent="0.25">
      <c r="A49" t="s">
        <v>84</v>
      </c>
      <c r="B49">
        <v>1.0367999999999999</v>
      </c>
      <c r="C49">
        <v>1.0736000000000001</v>
      </c>
      <c r="D49">
        <v>1.1103000000000001</v>
      </c>
      <c r="E49">
        <v>1.1471</v>
      </c>
      <c r="H49" s="62" t="s">
        <v>84</v>
      </c>
      <c r="I49">
        <v>155</v>
      </c>
      <c r="J49" s="53">
        <v>1.0512999999999999</v>
      </c>
      <c r="K49" s="69">
        <f t="shared" si="1"/>
        <v>0</v>
      </c>
      <c r="L49" s="70">
        <f t="shared" si="2"/>
        <v>0</v>
      </c>
      <c r="M49" s="64">
        <f t="shared" si="3"/>
        <v>0</v>
      </c>
      <c r="N49" s="57">
        <f t="shared" si="4"/>
        <v>0</v>
      </c>
      <c r="O49" s="57">
        <f t="shared" si="5"/>
        <v>0</v>
      </c>
      <c r="P49" s="57">
        <f t="shared" si="6"/>
        <v>0</v>
      </c>
      <c r="Q49" s="57">
        <f t="shared" si="7"/>
        <v>0</v>
      </c>
      <c r="R49" s="58"/>
      <c r="S49" s="67">
        <f t="shared" si="8"/>
        <v>0</v>
      </c>
      <c r="T49" s="60"/>
      <c r="U49" s="7"/>
      <c r="V49" s="7"/>
      <c r="W49" s="7"/>
      <c r="X49" s="61"/>
      <c r="Y49" s="62" t="s">
        <v>85</v>
      </c>
      <c r="Z49">
        <v>455</v>
      </c>
      <c r="AA49" s="63">
        <v>0.93689999999999996</v>
      </c>
      <c r="AB49" s="69">
        <f t="shared" si="9"/>
        <v>0</v>
      </c>
      <c r="AC49" s="70">
        <f t="shared" si="10"/>
        <v>0</v>
      </c>
      <c r="AD49" s="64">
        <f t="shared" si="11"/>
        <v>0</v>
      </c>
      <c r="AE49" s="57">
        <f t="shared" si="12"/>
        <v>0</v>
      </c>
      <c r="AF49" s="57">
        <f t="shared" si="13"/>
        <v>0</v>
      </c>
      <c r="AG49" s="57">
        <f t="shared" si="14"/>
        <v>0</v>
      </c>
      <c r="AH49" s="57">
        <f t="shared" si="15"/>
        <v>0</v>
      </c>
      <c r="AI49" s="66"/>
      <c r="AJ49" s="71">
        <f t="shared" si="16"/>
        <v>0</v>
      </c>
      <c r="AK49" s="68"/>
      <c r="AL49" s="61"/>
      <c r="AM49" s="61"/>
      <c r="AN49" s="61"/>
      <c r="AO49" s="18"/>
      <c r="AP49" s="18"/>
      <c r="AQ49" s="7"/>
      <c r="AR49" s="7"/>
      <c r="AS49" s="7"/>
      <c r="AT49" s="7"/>
      <c r="AU49" s="7"/>
      <c r="AV49" s="7"/>
      <c r="AW49" s="7"/>
      <c r="AX49" s="7"/>
      <c r="AY49" s="7"/>
      <c r="AZ49" s="7"/>
      <c r="BA49" s="7"/>
      <c r="BB49" s="7"/>
      <c r="BC49"/>
      <c r="BD49"/>
      <c r="BE49" s="119"/>
      <c r="BF49" s="7"/>
      <c r="BG49" s="110"/>
      <c r="BH49" s="18"/>
      <c r="BI49" s="18"/>
      <c r="BJ49" s="18"/>
      <c r="BK49" s="18"/>
      <c r="BL49" s="18"/>
      <c r="BM49" s="18"/>
      <c r="BQ49" s="7"/>
      <c r="BR49" s="7"/>
      <c r="BS49" s="7"/>
      <c r="BT49" s="7"/>
      <c r="BU49" s="7"/>
    </row>
    <row r="50" spans="1:78" ht="14.25" customHeight="1" x14ac:dyDescent="0.25">
      <c r="A50" t="s">
        <v>86</v>
      </c>
      <c r="B50">
        <v>1.0358000000000001</v>
      </c>
      <c r="C50">
        <v>1.0716000000000001</v>
      </c>
      <c r="D50">
        <v>1.1074999999999999</v>
      </c>
      <c r="E50">
        <v>1.1433</v>
      </c>
      <c r="H50" s="62" t="s">
        <v>86</v>
      </c>
      <c r="I50">
        <v>160</v>
      </c>
      <c r="J50" s="53">
        <v>1.0458000000000001</v>
      </c>
      <c r="K50" s="69">
        <f t="shared" si="1"/>
        <v>0</v>
      </c>
      <c r="L50" s="70">
        <f t="shared" si="2"/>
        <v>0</v>
      </c>
      <c r="M50" s="64">
        <f t="shared" si="3"/>
        <v>0</v>
      </c>
      <c r="N50" s="57">
        <f t="shared" si="4"/>
        <v>0</v>
      </c>
      <c r="O50" s="57">
        <f t="shared" si="5"/>
        <v>0</v>
      </c>
      <c r="P50" s="57">
        <f t="shared" si="6"/>
        <v>0</v>
      </c>
      <c r="Q50" s="57">
        <f t="shared" si="7"/>
        <v>0</v>
      </c>
      <c r="R50" s="58"/>
      <c r="S50" s="67">
        <f t="shared" si="8"/>
        <v>0</v>
      </c>
      <c r="T50" s="60"/>
      <c r="U50" s="7"/>
      <c r="V50" s="7"/>
      <c r="W50" s="7"/>
      <c r="X50" s="61"/>
      <c r="Y50" s="62" t="s">
        <v>87</v>
      </c>
      <c r="Z50">
        <v>460</v>
      </c>
      <c r="AA50" s="63">
        <v>0.93620000000000003</v>
      </c>
      <c r="AB50" s="69">
        <f t="shared" si="9"/>
        <v>0</v>
      </c>
      <c r="AC50" s="70">
        <f t="shared" si="10"/>
        <v>0</v>
      </c>
      <c r="AD50" s="64">
        <f t="shared" si="11"/>
        <v>0</v>
      </c>
      <c r="AE50" s="57">
        <f t="shared" si="12"/>
        <v>0</v>
      </c>
      <c r="AF50" s="57">
        <f t="shared" si="13"/>
        <v>0</v>
      </c>
      <c r="AG50" s="57">
        <f t="shared" si="14"/>
        <v>0</v>
      </c>
      <c r="AH50" s="57">
        <f t="shared" si="15"/>
        <v>0</v>
      </c>
      <c r="AI50" s="66"/>
      <c r="AJ50" s="71">
        <f t="shared" si="16"/>
        <v>0</v>
      </c>
      <c r="AK50" s="68"/>
      <c r="AL50" s="61"/>
      <c r="AM50" s="61"/>
      <c r="AN50" s="61"/>
      <c r="AO50" s="18"/>
      <c r="AP50" s="18"/>
      <c r="AQ50" s="7"/>
      <c r="AR50" s="7"/>
      <c r="AS50" s="7"/>
      <c r="AT50" s="7"/>
      <c r="AU50" s="7"/>
      <c r="AV50" s="7"/>
      <c r="AW50" s="7"/>
      <c r="AX50" s="7"/>
      <c r="AY50" s="7"/>
      <c r="AZ50" s="7"/>
      <c r="BA50" s="7"/>
      <c r="BB50" s="7"/>
      <c r="BC50"/>
      <c r="BD50"/>
      <c r="BE50" s="119"/>
      <c r="BF50" s="7"/>
      <c r="BG50" s="110"/>
      <c r="BH50" s="18"/>
      <c r="BI50" s="18"/>
      <c r="BJ50" s="18"/>
      <c r="BK50" s="18"/>
      <c r="BL50" s="18"/>
      <c r="BM50" s="18"/>
      <c r="BQ50" s="7"/>
      <c r="BR50" s="7"/>
      <c r="BS50" s="7"/>
      <c r="BT50" s="7"/>
      <c r="BU50" s="7"/>
    </row>
    <row r="51" spans="1:78" ht="14.25" customHeight="1" x14ac:dyDescent="0.25">
      <c r="A51" t="s">
        <v>88</v>
      </c>
      <c r="B51">
        <v>1.0348999999999999</v>
      </c>
      <c r="C51">
        <v>1.0698000000000001</v>
      </c>
      <c r="D51">
        <v>1.1047</v>
      </c>
      <c r="E51">
        <v>1.1395999999999999</v>
      </c>
      <c r="H51" s="62" t="s">
        <v>88</v>
      </c>
      <c r="I51">
        <v>165</v>
      </c>
      <c r="J51" s="53">
        <v>1.0407</v>
      </c>
      <c r="K51" s="69">
        <f t="shared" si="1"/>
        <v>0</v>
      </c>
      <c r="L51" s="70">
        <f t="shared" si="2"/>
        <v>0</v>
      </c>
      <c r="M51" s="64">
        <f t="shared" si="3"/>
        <v>0</v>
      </c>
      <c r="N51" s="57">
        <f t="shared" si="4"/>
        <v>0</v>
      </c>
      <c r="O51" s="57">
        <f t="shared" si="5"/>
        <v>0</v>
      </c>
      <c r="P51" s="57">
        <f t="shared" si="6"/>
        <v>0</v>
      </c>
      <c r="Q51" s="57">
        <f t="shared" si="7"/>
        <v>0</v>
      </c>
      <c r="R51" s="58"/>
      <c r="S51" s="67">
        <f t="shared" si="8"/>
        <v>0</v>
      </c>
      <c r="T51" s="60"/>
      <c r="U51" s="7"/>
      <c r="V51" s="7"/>
      <c r="W51" s="7"/>
      <c r="X51" s="61"/>
      <c r="Y51" s="62" t="s">
        <v>89</v>
      </c>
      <c r="Z51">
        <v>465</v>
      </c>
      <c r="AA51" s="63">
        <v>0.93559999999999999</v>
      </c>
      <c r="AB51" s="69">
        <f t="shared" si="9"/>
        <v>0</v>
      </c>
      <c r="AC51" s="70">
        <f t="shared" si="10"/>
        <v>0</v>
      </c>
      <c r="AD51" s="64">
        <f t="shared" si="11"/>
        <v>0</v>
      </c>
      <c r="AE51" s="57">
        <f t="shared" si="12"/>
        <v>0</v>
      </c>
      <c r="AF51" s="57">
        <f t="shared" si="13"/>
        <v>0</v>
      </c>
      <c r="AG51" s="57">
        <f t="shared" si="14"/>
        <v>0</v>
      </c>
      <c r="AH51" s="57">
        <f t="shared" si="15"/>
        <v>0</v>
      </c>
      <c r="AI51" s="66"/>
      <c r="AJ51" s="71">
        <f t="shared" si="16"/>
        <v>0</v>
      </c>
      <c r="AK51" s="68"/>
      <c r="AL51" s="61"/>
      <c r="AM51" s="61"/>
      <c r="AN51" s="61"/>
      <c r="AO51" s="18"/>
      <c r="AP51" s="18"/>
      <c r="AQ51" s="7"/>
      <c r="AR51" s="7"/>
      <c r="AS51" s="7"/>
      <c r="AT51" s="7"/>
      <c r="AU51" s="7"/>
      <c r="AV51" s="7"/>
      <c r="AW51" s="7"/>
      <c r="AX51" s="7"/>
      <c r="AY51" s="7"/>
      <c r="AZ51" s="7"/>
      <c r="BA51" s="7"/>
      <c r="BB51" s="7"/>
      <c r="BC51"/>
      <c r="BD51"/>
      <c r="BE51" s="119"/>
      <c r="BF51" s="7"/>
      <c r="BG51" s="110"/>
      <c r="BH51" s="18"/>
      <c r="BI51" s="18"/>
      <c r="BJ51" s="18"/>
      <c r="BK51" s="18"/>
      <c r="BL51" s="18"/>
      <c r="BM51" s="18"/>
      <c r="BQ51" s="7"/>
      <c r="BR51" s="7"/>
      <c r="BS51" s="7"/>
      <c r="BT51" s="7"/>
      <c r="BU51" s="7"/>
    </row>
    <row r="52" spans="1:78" ht="14.25" customHeight="1" x14ac:dyDescent="0.25">
      <c r="A52" t="s">
        <v>90</v>
      </c>
      <c r="B52">
        <v>1.034</v>
      </c>
      <c r="C52">
        <v>1.0681</v>
      </c>
      <c r="D52">
        <v>1.1021000000000001</v>
      </c>
      <c r="E52">
        <v>1.1361000000000001</v>
      </c>
      <c r="H52" s="62" t="s">
        <v>90</v>
      </c>
      <c r="I52">
        <v>170</v>
      </c>
      <c r="J52" s="53">
        <v>1.0359</v>
      </c>
      <c r="K52" s="69">
        <f t="shared" si="1"/>
        <v>0</v>
      </c>
      <c r="L52" s="70">
        <f t="shared" si="2"/>
        <v>0</v>
      </c>
      <c r="M52" s="64">
        <f t="shared" si="3"/>
        <v>0</v>
      </c>
      <c r="N52" s="57">
        <f t="shared" si="4"/>
        <v>0</v>
      </c>
      <c r="O52" s="57">
        <f t="shared" si="5"/>
        <v>0</v>
      </c>
      <c r="P52" s="57">
        <f t="shared" si="6"/>
        <v>0</v>
      </c>
      <c r="Q52" s="57">
        <f t="shared" si="7"/>
        <v>0</v>
      </c>
      <c r="R52" s="58"/>
      <c r="S52" s="67">
        <f t="shared" si="8"/>
        <v>0</v>
      </c>
      <c r="T52" s="60"/>
      <c r="U52" s="7"/>
      <c r="V52" s="7"/>
      <c r="W52" s="7"/>
      <c r="X52" s="61"/>
      <c r="Y52" s="62" t="s">
        <v>91</v>
      </c>
      <c r="Z52">
        <v>470</v>
      </c>
      <c r="AA52" s="63">
        <v>0.93500000000000005</v>
      </c>
      <c r="AB52" s="69">
        <f t="shared" si="9"/>
        <v>0</v>
      </c>
      <c r="AC52" s="70">
        <f t="shared" si="10"/>
        <v>0</v>
      </c>
      <c r="AD52" s="64">
        <f t="shared" si="11"/>
        <v>0</v>
      </c>
      <c r="AE52" s="57">
        <f t="shared" si="12"/>
        <v>0</v>
      </c>
      <c r="AF52" s="57">
        <f t="shared" si="13"/>
        <v>0</v>
      </c>
      <c r="AG52" s="57">
        <f t="shared" si="14"/>
        <v>0</v>
      </c>
      <c r="AH52" s="57">
        <f t="shared" si="15"/>
        <v>0</v>
      </c>
      <c r="AI52" s="66"/>
      <c r="AJ52" s="71">
        <f t="shared" si="16"/>
        <v>0</v>
      </c>
      <c r="AK52" s="68"/>
      <c r="AL52" s="61"/>
      <c r="AM52" s="61"/>
      <c r="AN52" s="61"/>
      <c r="AO52" s="18"/>
      <c r="AP52" s="18"/>
      <c r="AQ52" s="7"/>
      <c r="AR52" s="7"/>
      <c r="AS52" s="7"/>
      <c r="AT52" s="7"/>
      <c r="AU52" s="7"/>
      <c r="AV52" s="7"/>
      <c r="AW52" s="7"/>
      <c r="AX52" s="7"/>
      <c r="AY52" s="7"/>
      <c r="AZ52" s="7"/>
      <c r="BA52" s="7"/>
      <c r="BB52" s="7"/>
      <c r="BC52"/>
      <c r="BD52"/>
      <c r="BE52" s="119"/>
      <c r="BF52" s="7"/>
      <c r="BG52" s="110"/>
      <c r="BH52" s="18"/>
      <c r="BI52" s="18"/>
      <c r="BJ52" s="18"/>
      <c r="BK52" s="18"/>
      <c r="BL52" s="18"/>
      <c r="BM52" s="18"/>
      <c r="BQ52" s="7"/>
      <c r="BR52" s="7"/>
      <c r="BS52" s="7"/>
      <c r="BT52" s="7"/>
      <c r="BU52" s="7"/>
    </row>
    <row r="53" spans="1:78" ht="14.25" customHeight="1" x14ac:dyDescent="0.25">
      <c r="A53" t="s">
        <v>92</v>
      </c>
      <c r="B53">
        <v>1.0331999999999999</v>
      </c>
      <c r="C53">
        <v>1.0664</v>
      </c>
      <c r="D53">
        <v>1.0995999999999999</v>
      </c>
      <c r="E53">
        <v>1.1328</v>
      </c>
      <c r="H53" s="62" t="s">
        <v>92</v>
      </c>
      <c r="I53">
        <v>175</v>
      </c>
      <c r="J53" s="53">
        <v>1.0314000000000001</v>
      </c>
      <c r="K53" s="69">
        <f t="shared" si="1"/>
        <v>0</v>
      </c>
      <c r="L53" s="70">
        <f t="shared" si="2"/>
        <v>0</v>
      </c>
      <c r="M53" s="64">
        <f t="shared" si="3"/>
        <v>0</v>
      </c>
      <c r="N53" s="57">
        <f t="shared" si="4"/>
        <v>0</v>
      </c>
      <c r="O53" s="57">
        <f t="shared" si="5"/>
        <v>0</v>
      </c>
      <c r="P53" s="57">
        <f t="shared" si="6"/>
        <v>0</v>
      </c>
      <c r="Q53" s="57">
        <f t="shared" si="7"/>
        <v>0</v>
      </c>
      <c r="R53" s="58"/>
      <c r="S53" s="67">
        <f t="shared" si="8"/>
        <v>0</v>
      </c>
      <c r="T53" s="60"/>
      <c r="U53" s="7"/>
      <c r="V53" s="7"/>
      <c r="W53" s="7"/>
      <c r="X53" s="61"/>
      <c r="Y53" s="62" t="s">
        <v>93</v>
      </c>
      <c r="Z53">
        <v>475</v>
      </c>
      <c r="AA53" s="63">
        <v>0.93440000000000001</v>
      </c>
      <c r="AB53" s="69">
        <f t="shared" si="9"/>
        <v>0</v>
      </c>
      <c r="AC53" s="70">
        <f t="shared" si="10"/>
        <v>0</v>
      </c>
      <c r="AD53" s="64">
        <f t="shared" si="11"/>
        <v>0</v>
      </c>
      <c r="AE53" s="57">
        <f t="shared" si="12"/>
        <v>0</v>
      </c>
      <c r="AF53" s="57">
        <f t="shared" si="13"/>
        <v>0</v>
      </c>
      <c r="AG53" s="57">
        <f t="shared" si="14"/>
        <v>0</v>
      </c>
      <c r="AH53" s="57">
        <f t="shared" si="15"/>
        <v>0</v>
      </c>
      <c r="AI53" s="66"/>
      <c r="AJ53" s="71">
        <f t="shared" si="16"/>
        <v>0</v>
      </c>
      <c r="AK53" s="68"/>
      <c r="AL53" s="61"/>
      <c r="AM53" s="61"/>
      <c r="AN53" s="61"/>
      <c r="AO53" s="18"/>
      <c r="AP53" s="18"/>
      <c r="AQ53" s="7"/>
      <c r="AR53" s="7"/>
      <c r="AS53" s="7"/>
      <c r="AT53" s="7"/>
      <c r="AU53" s="7"/>
      <c r="AV53" s="7"/>
      <c r="AW53" s="7"/>
      <c r="AX53" s="7"/>
      <c r="AY53" s="7"/>
      <c r="AZ53" s="7"/>
      <c r="BA53" s="7"/>
      <c r="BB53" s="7"/>
      <c r="BC53"/>
      <c r="BD53"/>
      <c r="BE53" s="119"/>
      <c r="BF53" s="7"/>
      <c r="BG53" s="110"/>
      <c r="BH53" s="18"/>
      <c r="BI53" s="18"/>
      <c r="BJ53" s="18"/>
      <c r="BK53" s="18"/>
      <c r="BL53" s="18"/>
      <c r="BM53" s="18"/>
      <c r="BQ53" s="7"/>
      <c r="BR53" s="7"/>
      <c r="BS53" s="7"/>
      <c r="BT53" s="7"/>
      <c r="BU53" s="7"/>
    </row>
    <row r="54" spans="1:78" ht="14.25" customHeight="1" x14ac:dyDescent="0.25">
      <c r="A54" t="s">
        <v>94</v>
      </c>
      <c r="B54">
        <v>1.0324</v>
      </c>
      <c r="C54">
        <v>1.0648</v>
      </c>
      <c r="D54">
        <v>1.0972</v>
      </c>
      <c r="E54">
        <v>1.1296999999999999</v>
      </c>
      <c r="H54" s="62" t="s">
        <v>94</v>
      </c>
      <c r="I54">
        <v>180</v>
      </c>
      <c r="J54" s="53">
        <v>1.0271999999999999</v>
      </c>
      <c r="K54" s="69">
        <f t="shared" si="1"/>
        <v>0</v>
      </c>
      <c r="L54" s="70">
        <f t="shared" si="2"/>
        <v>0</v>
      </c>
      <c r="M54" s="64">
        <f t="shared" si="3"/>
        <v>0</v>
      </c>
      <c r="N54" s="57">
        <f t="shared" si="4"/>
        <v>0</v>
      </c>
      <c r="O54" s="57">
        <f t="shared" si="5"/>
        <v>0</v>
      </c>
      <c r="P54" s="57">
        <f t="shared" si="6"/>
        <v>0</v>
      </c>
      <c r="Q54" s="57">
        <f t="shared" si="7"/>
        <v>0</v>
      </c>
      <c r="R54" s="58"/>
      <c r="S54" s="67">
        <f t="shared" si="8"/>
        <v>0</v>
      </c>
      <c r="T54" s="60"/>
      <c r="U54" s="7"/>
      <c r="V54" s="7"/>
      <c r="W54" s="7"/>
      <c r="X54" s="61"/>
      <c r="Y54" s="62" t="s">
        <v>95</v>
      </c>
      <c r="Z54">
        <v>480</v>
      </c>
      <c r="AA54" s="63">
        <v>0.93379999999999996</v>
      </c>
      <c r="AB54" s="69">
        <f t="shared" si="9"/>
        <v>0</v>
      </c>
      <c r="AC54" s="70">
        <f t="shared" si="10"/>
        <v>0</v>
      </c>
      <c r="AD54" s="64">
        <f t="shared" si="11"/>
        <v>0</v>
      </c>
      <c r="AE54" s="57">
        <f t="shared" si="12"/>
        <v>0</v>
      </c>
      <c r="AF54" s="57">
        <f t="shared" si="13"/>
        <v>0</v>
      </c>
      <c r="AG54" s="57">
        <f t="shared" si="14"/>
        <v>0</v>
      </c>
      <c r="AH54" s="57">
        <f t="shared" si="15"/>
        <v>0</v>
      </c>
      <c r="AI54" s="66"/>
      <c r="AJ54" s="71">
        <f t="shared" si="16"/>
        <v>0</v>
      </c>
      <c r="AK54" s="68"/>
      <c r="AL54" s="61"/>
      <c r="AM54" s="61"/>
      <c r="AN54" s="61"/>
      <c r="AO54" s="18"/>
      <c r="AP54" s="18"/>
      <c r="AQ54" s="7"/>
      <c r="AR54" s="7"/>
      <c r="AS54" s="7"/>
      <c r="AT54" s="7"/>
      <c r="AU54" s="7"/>
      <c r="AV54" s="7"/>
      <c r="AW54" s="7"/>
      <c r="AX54" s="7"/>
      <c r="AY54" s="7"/>
      <c r="AZ54" s="7"/>
      <c r="BA54" s="7"/>
      <c r="BB54" s="7"/>
      <c r="BC54"/>
      <c r="BD54"/>
      <c r="BE54" s="119"/>
      <c r="BF54" s="7"/>
      <c r="BG54" s="110"/>
      <c r="BH54" s="18"/>
      <c r="BI54" s="18"/>
      <c r="BJ54" s="18"/>
      <c r="BK54" s="18"/>
      <c r="BL54" s="18"/>
      <c r="BM54" s="18"/>
      <c r="BQ54" s="7"/>
      <c r="BR54" s="7"/>
      <c r="BS54" s="7"/>
      <c r="BT54" s="7"/>
      <c r="BU54" s="7"/>
      <c r="BW54" s="7"/>
      <c r="BX54" s="7"/>
      <c r="BY54" s="7"/>
      <c r="BZ54" s="7"/>
    </row>
    <row r="55" spans="1:78" ht="14.25" customHeight="1" x14ac:dyDescent="0.25">
      <c r="A55" t="s">
        <v>96</v>
      </c>
      <c r="B55">
        <v>1.0317000000000001</v>
      </c>
      <c r="C55">
        <v>1.0632999999999999</v>
      </c>
      <c r="D55">
        <v>1.095</v>
      </c>
      <c r="E55">
        <v>1.1267</v>
      </c>
      <c r="H55" s="62" t="s">
        <v>96</v>
      </c>
      <c r="I55">
        <v>185</v>
      </c>
      <c r="J55" s="53">
        <v>1.0230999999999999</v>
      </c>
      <c r="K55" s="69">
        <f t="shared" si="1"/>
        <v>0</v>
      </c>
      <c r="L55" s="70">
        <f t="shared" si="2"/>
        <v>0</v>
      </c>
      <c r="M55" s="64">
        <f t="shared" si="3"/>
        <v>0</v>
      </c>
      <c r="N55" s="57">
        <f t="shared" si="4"/>
        <v>0</v>
      </c>
      <c r="O55" s="57">
        <f t="shared" si="5"/>
        <v>0</v>
      </c>
      <c r="P55" s="57">
        <f t="shared" si="6"/>
        <v>0</v>
      </c>
      <c r="Q55" s="57">
        <f t="shared" si="7"/>
        <v>0</v>
      </c>
      <c r="R55" s="58"/>
      <c r="S55" s="67">
        <f t="shared" si="8"/>
        <v>0</v>
      </c>
      <c r="T55" s="60"/>
      <c r="U55" s="7"/>
      <c r="V55" s="7"/>
      <c r="W55" s="7"/>
      <c r="X55" s="61"/>
      <c r="Y55" s="62" t="s">
        <v>97</v>
      </c>
      <c r="Z55">
        <v>485</v>
      </c>
      <c r="AA55" s="63">
        <v>0.93320000000000003</v>
      </c>
      <c r="AB55" s="69">
        <f t="shared" si="9"/>
        <v>0</v>
      </c>
      <c r="AC55" s="70">
        <f t="shared" si="10"/>
        <v>0</v>
      </c>
      <c r="AD55" s="64">
        <f t="shared" si="11"/>
        <v>0</v>
      </c>
      <c r="AE55" s="57">
        <f t="shared" si="12"/>
        <v>0</v>
      </c>
      <c r="AF55" s="57">
        <f t="shared" si="13"/>
        <v>0</v>
      </c>
      <c r="AG55" s="57">
        <f t="shared" si="14"/>
        <v>0</v>
      </c>
      <c r="AH55" s="57">
        <f t="shared" si="15"/>
        <v>0</v>
      </c>
      <c r="AI55" s="66"/>
      <c r="AJ55" s="71">
        <f t="shared" si="16"/>
        <v>0</v>
      </c>
      <c r="AK55" s="68"/>
      <c r="AL55" s="61"/>
      <c r="AM55" s="61"/>
      <c r="AN55" s="61"/>
      <c r="AO55" s="18"/>
      <c r="AP55" s="18"/>
      <c r="AQ55" s="7"/>
      <c r="AR55" s="7"/>
      <c r="AS55" s="7"/>
      <c r="AT55" s="7"/>
      <c r="AU55" s="7"/>
      <c r="AV55" s="7"/>
      <c r="AW55" s="7"/>
      <c r="AX55" s="7"/>
      <c r="AY55" s="7"/>
      <c r="AZ55" s="7"/>
      <c r="BA55" s="7"/>
      <c r="BB55" s="7"/>
      <c r="BC55"/>
      <c r="BD55"/>
      <c r="BE55" s="119"/>
      <c r="BF55" s="7"/>
      <c r="BG55" s="110"/>
      <c r="BH55" s="18"/>
      <c r="BI55" s="18"/>
      <c r="BJ55" s="18"/>
      <c r="BK55" s="18"/>
      <c r="BL55" s="18"/>
      <c r="BM55" s="18"/>
      <c r="BQ55" s="7"/>
      <c r="BR55" s="7"/>
      <c r="BS55" s="7"/>
      <c r="BT55" s="7"/>
      <c r="BU55" s="7"/>
    </row>
    <row r="56" spans="1:78" ht="14.25" customHeight="1" x14ac:dyDescent="0.25">
      <c r="A56" t="s">
        <v>98</v>
      </c>
      <c r="B56">
        <v>1.0308999999999999</v>
      </c>
      <c r="C56">
        <v>1.0619000000000001</v>
      </c>
      <c r="D56">
        <v>1.0928</v>
      </c>
      <c r="E56">
        <v>1.1237999999999999</v>
      </c>
      <c r="H56" s="62" t="s">
        <v>98</v>
      </c>
      <c r="I56">
        <v>190</v>
      </c>
      <c r="J56" s="53">
        <v>1.0193000000000001</v>
      </c>
      <c r="K56" s="69">
        <f t="shared" si="1"/>
        <v>0</v>
      </c>
      <c r="L56" s="70">
        <f t="shared" si="2"/>
        <v>0</v>
      </c>
      <c r="M56" s="64">
        <f t="shared" si="3"/>
        <v>0</v>
      </c>
      <c r="N56" s="57">
        <f t="shared" si="4"/>
        <v>0</v>
      </c>
      <c r="O56" s="57">
        <f t="shared" si="5"/>
        <v>0</v>
      </c>
      <c r="P56" s="57">
        <f t="shared" si="6"/>
        <v>0</v>
      </c>
      <c r="Q56" s="57">
        <f t="shared" si="7"/>
        <v>0</v>
      </c>
      <c r="R56" s="58"/>
      <c r="S56" s="67">
        <f t="shared" si="8"/>
        <v>0</v>
      </c>
      <c r="T56" s="60"/>
      <c r="U56" s="7"/>
      <c r="V56" s="7"/>
      <c r="W56" s="7"/>
      <c r="X56" s="61"/>
      <c r="Y56" s="62" t="s">
        <v>99</v>
      </c>
      <c r="Z56">
        <v>490</v>
      </c>
      <c r="AA56" s="63">
        <v>0.93269999999999997</v>
      </c>
      <c r="AB56" s="69">
        <f t="shared" si="9"/>
        <v>0</v>
      </c>
      <c r="AC56" s="70">
        <f t="shared" si="10"/>
        <v>0</v>
      </c>
      <c r="AD56" s="64">
        <f t="shared" si="11"/>
        <v>0</v>
      </c>
      <c r="AE56" s="57">
        <f t="shared" si="12"/>
        <v>0</v>
      </c>
      <c r="AF56" s="57">
        <f t="shared" si="13"/>
        <v>0</v>
      </c>
      <c r="AG56" s="57">
        <f t="shared" si="14"/>
        <v>0</v>
      </c>
      <c r="AH56" s="57">
        <f t="shared" si="15"/>
        <v>0</v>
      </c>
      <c r="AI56" s="66"/>
      <c r="AJ56" s="71">
        <f t="shared" si="16"/>
        <v>0</v>
      </c>
      <c r="AK56" s="68"/>
      <c r="AL56" s="61"/>
      <c r="AM56" s="61"/>
      <c r="AN56" s="61"/>
      <c r="AO56" s="18"/>
      <c r="AP56" s="18"/>
      <c r="AQ56" s="7"/>
      <c r="AR56" s="7"/>
      <c r="AS56" s="7"/>
      <c r="AT56" s="7"/>
      <c r="AU56" s="7"/>
      <c r="AV56" s="7"/>
      <c r="AW56" s="7"/>
      <c r="AX56" s="7"/>
      <c r="AY56" s="7"/>
      <c r="AZ56" s="7"/>
      <c r="BA56" s="7"/>
      <c r="BB56" s="7"/>
      <c r="BC56"/>
      <c r="BD56"/>
      <c r="BE56" s="119"/>
      <c r="BF56" s="7"/>
      <c r="BG56" s="110"/>
      <c r="BH56" s="18"/>
      <c r="BI56" s="18"/>
      <c r="BJ56" s="18"/>
      <c r="BK56" s="18"/>
      <c r="BL56" s="18"/>
      <c r="BM56" s="18"/>
      <c r="BQ56" s="7"/>
      <c r="BR56" s="7"/>
      <c r="BS56" s="7"/>
      <c r="BT56" s="7"/>
      <c r="BU56" s="7"/>
    </row>
    <row r="57" spans="1:78" ht="14.25" customHeight="1" x14ac:dyDescent="0.25">
      <c r="A57" t="s">
        <v>100</v>
      </c>
      <c r="B57">
        <v>1.0303</v>
      </c>
      <c r="C57">
        <v>1.0605</v>
      </c>
      <c r="D57">
        <v>1.0908</v>
      </c>
      <c r="E57">
        <v>1.121</v>
      </c>
      <c r="H57" s="62" t="s">
        <v>100</v>
      </c>
      <c r="I57">
        <v>195</v>
      </c>
      <c r="J57" s="53">
        <v>1.0157</v>
      </c>
      <c r="K57" s="69">
        <f t="shared" si="1"/>
        <v>0</v>
      </c>
      <c r="L57" s="70">
        <f t="shared" si="2"/>
        <v>0</v>
      </c>
      <c r="M57" s="64">
        <f t="shared" si="3"/>
        <v>0</v>
      </c>
      <c r="N57" s="57">
        <f t="shared" si="4"/>
        <v>0</v>
      </c>
      <c r="O57" s="57">
        <f t="shared" si="5"/>
        <v>0</v>
      </c>
      <c r="P57" s="57">
        <f t="shared" si="6"/>
        <v>0</v>
      </c>
      <c r="Q57" s="57">
        <f t="shared" si="7"/>
        <v>0</v>
      </c>
      <c r="R57" s="58"/>
      <c r="S57" s="67">
        <f t="shared" si="8"/>
        <v>0</v>
      </c>
      <c r="T57" s="60"/>
      <c r="U57" s="7"/>
      <c r="V57" s="7"/>
      <c r="W57" s="7"/>
      <c r="X57" s="61"/>
      <c r="Y57" s="62" t="s">
        <v>101</v>
      </c>
      <c r="Z57">
        <v>495</v>
      </c>
      <c r="AA57" s="63">
        <v>0.93210000000000004</v>
      </c>
      <c r="AB57" s="69">
        <f t="shared" si="9"/>
        <v>0</v>
      </c>
      <c r="AC57" s="70">
        <f t="shared" si="10"/>
        <v>0</v>
      </c>
      <c r="AD57" s="64">
        <f t="shared" si="11"/>
        <v>0</v>
      </c>
      <c r="AE57" s="57">
        <f t="shared" si="12"/>
        <v>0</v>
      </c>
      <c r="AF57" s="57">
        <f t="shared" si="13"/>
        <v>0</v>
      </c>
      <c r="AG57" s="57">
        <f t="shared" si="14"/>
        <v>0</v>
      </c>
      <c r="AH57" s="57">
        <f t="shared" si="15"/>
        <v>0</v>
      </c>
      <c r="AI57" s="66"/>
      <c r="AJ57" s="71">
        <f t="shared" si="16"/>
        <v>0</v>
      </c>
      <c r="AK57" s="68"/>
      <c r="AL57" s="61"/>
      <c r="AM57" s="61"/>
      <c r="AN57" s="61"/>
      <c r="AO57" s="18"/>
      <c r="AP57" s="18"/>
      <c r="AQ57" s="7"/>
      <c r="AR57" s="7"/>
      <c r="AS57" s="7"/>
      <c r="AT57" s="7"/>
      <c r="AU57" s="7"/>
      <c r="AV57" s="7"/>
      <c r="AW57" s="7"/>
      <c r="AX57" s="7"/>
      <c r="AY57" s="7"/>
      <c r="AZ57" s="7"/>
      <c r="BA57" s="7"/>
      <c r="BB57" s="7"/>
      <c r="BC57"/>
      <c r="BD57"/>
      <c r="BE57" s="119"/>
      <c r="BF57" s="7"/>
      <c r="BG57" s="110"/>
      <c r="BH57" s="18"/>
      <c r="BI57" s="18"/>
      <c r="BJ57" s="18"/>
      <c r="BK57" s="18"/>
      <c r="BL57" s="18"/>
      <c r="BM57" s="18"/>
      <c r="BQ57" s="7"/>
      <c r="BR57" s="7"/>
      <c r="BS57" s="7"/>
      <c r="BT57" s="7"/>
      <c r="BU57" s="7"/>
    </row>
    <row r="58" spans="1:78" ht="14.25" customHeight="1" x14ac:dyDescent="0.25">
      <c r="A58" t="s">
        <v>102</v>
      </c>
      <c r="B58">
        <v>1.0296000000000001</v>
      </c>
      <c r="C58">
        <v>1.0591999999999999</v>
      </c>
      <c r="D58">
        <v>1.0888</v>
      </c>
      <c r="E58">
        <v>1.1184000000000001</v>
      </c>
      <c r="H58" s="62" t="s">
        <v>102</v>
      </c>
      <c r="I58">
        <v>200</v>
      </c>
      <c r="J58" s="53">
        <v>1.0122</v>
      </c>
      <c r="K58" s="69">
        <f t="shared" si="1"/>
        <v>0</v>
      </c>
      <c r="L58" s="70">
        <f t="shared" si="2"/>
        <v>0</v>
      </c>
      <c r="M58" s="64">
        <f t="shared" si="3"/>
        <v>0</v>
      </c>
      <c r="N58" s="72">
        <f t="shared" si="4"/>
        <v>0</v>
      </c>
      <c r="O58" s="72">
        <f t="shared" si="5"/>
        <v>0</v>
      </c>
      <c r="P58" s="72">
        <f t="shared" si="6"/>
        <v>0</v>
      </c>
      <c r="Q58" s="65">
        <f t="shared" si="7"/>
        <v>0</v>
      </c>
      <c r="R58" s="58"/>
      <c r="S58" s="71">
        <f t="shared" si="8"/>
        <v>0</v>
      </c>
      <c r="T58" s="60"/>
      <c r="U58" s="7"/>
      <c r="V58" s="7"/>
      <c r="W58" s="7"/>
      <c r="X58" s="61"/>
      <c r="Y58" s="62" t="s">
        <v>103</v>
      </c>
      <c r="Z58">
        <v>500</v>
      </c>
      <c r="AA58" s="63">
        <v>0.93159999999999998</v>
      </c>
      <c r="AB58" s="69">
        <f t="shared" si="9"/>
        <v>0</v>
      </c>
      <c r="AC58" s="70">
        <f t="shared" si="10"/>
        <v>0</v>
      </c>
      <c r="AD58" s="64">
        <f t="shared" si="11"/>
        <v>0</v>
      </c>
      <c r="AE58" s="57">
        <f t="shared" si="12"/>
        <v>0</v>
      </c>
      <c r="AF58" s="57">
        <f t="shared" si="13"/>
        <v>0</v>
      </c>
      <c r="AG58" s="57">
        <f t="shared" si="14"/>
        <v>0</v>
      </c>
      <c r="AH58" s="57">
        <f t="shared" si="15"/>
        <v>0</v>
      </c>
      <c r="AI58" s="73"/>
      <c r="AJ58" s="71">
        <f t="shared" si="16"/>
        <v>0</v>
      </c>
      <c r="AK58" s="68"/>
      <c r="AL58" s="61"/>
      <c r="AM58" s="61"/>
      <c r="AN58" s="61"/>
      <c r="AO58" s="18"/>
      <c r="AP58" s="18"/>
      <c r="AQ58" s="7"/>
      <c r="AR58" s="7"/>
      <c r="AS58" s="7"/>
      <c r="AT58" s="7"/>
      <c r="AU58" s="7"/>
      <c r="AV58" s="7"/>
      <c r="AW58" s="7"/>
      <c r="AX58" s="7"/>
      <c r="AY58" s="7"/>
      <c r="AZ58" s="7"/>
      <c r="BA58" s="7"/>
      <c r="BB58" s="7"/>
      <c r="BC58"/>
      <c r="BD58"/>
      <c r="BE58" s="119"/>
      <c r="BF58" s="7"/>
      <c r="BG58" s="110"/>
      <c r="BH58" s="18"/>
      <c r="BI58" s="18"/>
      <c r="BJ58" s="18"/>
      <c r="BK58" s="18"/>
      <c r="BL58" s="18"/>
      <c r="BM58" s="18"/>
      <c r="BQ58" s="7"/>
      <c r="BR58" s="7"/>
      <c r="BS58" s="7"/>
      <c r="BT58" s="7"/>
      <c r="BU58" s="7"/>
    </row>
    <row r="59" spans="1:78" ht="14.25" customHeight="1" x14ac:dyDescent="0.25">
      <c r="A59" s="116" t="s">
        <v>104</v>
      </c>
      <c r="B59">
        <v>1.0289999999999999</v>
      </c>
      <c r="C59">
        <v>1.0580000000000001</v>
      </c>
      <c r="D59">
        <v>1.0869</v>
      </c>
      <c r="E59">
        <v>1.1158999999999999</v>
      </c>
      <c r="H59" s="74" t="s">
        <v>104</v>
      </c>
      <c r="I59">
        <v>205</v>
      </c>
      <c r="J59" s="53">
        <v>1.0088999999999999</v>
      </c>
      <c r="K59" s="69">
        <f t="shared" si="1"/>
        <v>0</v>
      </c>
      <c r="L59" s="69">
        <f t="shared" si="2"/>
        <v>0</v>
      </c>
      <c r="M59" s="64">
        <f t="shared" si="3"/>
        <v>0</v>
      </c>
      <c r="N59" s="72">
        <f t="shared" si="4"/>
        <v>0</v>
      </c>
      <c r="O59" s="72">
        <f t="shared" si="5"/>
        <v>0</v>
      </c>
      <c r="P59" s="72">
        <f t="shared" si="6"/>
        <v>0</v>
      </c>
      <c r="Q59" s="65">
        <f t="shared" si="7"/>
        <v>0</v>
      </c>
      <c r="R59" s="58"/>
      <c r="S59" s="71">
        <f t="shared" si="8"/>
        <v>0</v>
      </c>
      <c r="T59" s="60"/>
      <c r="U59" s="7"/>
      <c r="V59" s="7"/>
      <c r="W59" s="7"/>
      <c r="X59" s="61"/>
      <c r="Y59" s="62" t="s">
        <v>105</v>
      </c>
      <c r="Z59">
        <v>505</v>
      </c>
      <c r="AA59" s="63">
        <v>0.93100000000000005</v>
      </c>
      <c r="AB59" s="69">
        <f t="shared" si="9"/>
        <v>0</v>
      </c>
      <c r="AC59" s="70">
        <f t="shared" si="10"/>
        <v>0</v>
      </c>
      <c r="AD59" s="64">
        <f t="shared" si="11"/>
        <v>0</v>
      </c>
      <c r="AE59" s="57">
        <f t="shared" si="12"/>
        <v>0</v>
      </c>
      <c r="AF59" s="57">
        <f t="shared" si="13"/>
        <v>0</v>
      </c>
      <c r="AG59" s="57">
        <f t="shared" si="14"/>
        <v>0</v>
      </c>
      <c r="AH59" s="57">
        <f t="shared" si="15"/>
        <v>0</v>
      </c>
      <c r="AI59" s="73"/>
      <c r="AJ59" s="71">
        <f t="shared" si="16"/>
        <v>0</v>
      </c>
      <c r="AK59" s="68"/>
      <c r="AL59" s="61"/>
      <c r="AM59" s="61"/>
      <c r="AN59" s="61"/>
      <c r="AO59" s="18"/>
      <c r="AP59" s="18"/>
      <c r="AQ59" s="7"/>
      <c r="AR59" s="7"/>
      <c r="AS59" s="7"/>
      <c r="AT59" s="7"/>
      <c r="AU59" s="7"/>
      <c r="AV59" s="7"/>
      <c r="AW59" s="7"/>
      <c r="AX59" s="7"/>
      <c r="AY59" s="7"/>
      <c r="AZ59" s="7"/>
      <c r="BA59" s="7"/>
      <c r="BB59" s="7"/>
      <c r="BC59"/>
      <c r="BD59"/>
      <c r="BE59" s="119"/>
      <c r="BF59" s="7"/>
      <c r="BG59" s="110"/>
      <c r="BH59" s="18"/>
      <c r="BI59" s="18"/>
      <c r="BJ59" s="18"/>
      <c r="BK59" s="18"/>
      <c r="BL59" s="18"/>
      <c r="BM59" s="18"/>
      <c r="BQ59" s="7"/>
      <c r="BR59" s="7"/>
      <c r="BS59" s="7"/>
      <c r="BT59" s="7"/>
      <c r="BU59" s="7"/>
    </row>
    <row r="60" spans="1:78" ht="14.25" customHeight="1" x14ac:dyDescent="0.25">
      <c r="A60" s="116" t="s">
        <v>106</v>
      </c>
      <c r="B60">
        <v>1.0284</v>
      </c>
      <c r="C60">
        <v>1.0568</v>
      </c>
      <c r="D60">
        <v>1.0851</v>
      </c>
      <c r="E60">
        <v>1.1134999999999999</v>
      </c>
      <c r="H60" s="74" t="s">
        <v>106</v>
      </c>
      <c r="I60">
        <v>210</v>
      </c>
      <c r="J60" s="53">
        <v>1.0058</v>
      </c>
      <c r="K60" s="69">
        <f t="shared" si="1"/>
        <v>0</v>
      </c>
      <c r="L60" s="69">
        <f t="shared" si="2"/>
        <v>0</v>
      </c>
      <c r="M60" s="64">
        <f t="shared" si="3"/>
        <v>0</v>
      </c>
      <c r="N60" s="72">
        <f t="shared" si="4"/>
        <v>0</v>
      </c>
      <c r="O60" s="72">
        <f t="shared" si="5"/>
        <v>0</v>
      </c>
      <c r="P60" s="72">
        <f t="shared" si="6"/>
        <v>0</v>
      </c>
      <c r="Q60" s="65">
        <f t="shared" si="7"/>
        <v>0</v>
      </c>
      <c r="R60" s="58"/>
      <c r="S60" s="71">
        <f t="shared" si="8"/>
        <v>0</v>
      </c>
      <c r="T60" s="60"/>
      <c r="U60" s="7"/>
      <c r="V60" s="7"/>
      <c r="W60" s="7"/>
      <c r="X60" s="61"/>
      <c r="Y60" s="62" t="s">
        <v>107</v>
      </c>
      <c r="Z60">
        <v>510</v>
      </c>
      <c r="AA60" s="63">
        <v>0.93049999999999999</v>
      </c>
      <c r="AB60" s="69">
        <f t="shared" si="9"/>
        <v>0</v>
      </c>
      <c r="AC60" s="70">
        <f t="shared" si="10"/>
        <v>0</v>
      </c>
      <c r="AD60" s="64">
        <f t="shared" si="11"/>
        <v>0</v>
      </c>
      <c r="AE60" s="57">
        <f t="shared" si="12"/>
        <v>0</v>
      </c>
      <c r="AF60" s="57">
        <f t="shared" si="13"/>
        <v>0</v>
      </c>
      <c r="AG60" s="57">
        <f t="shared" si="14"/>
        <v>0</v>
      </c>
      <c r="AH60" s="57">
        <f t="shared" si="15"/>
        <v>0</v>
      </c>
      <c r="AI60" s="73"/>
      <c r="AJ60" s="71">
        <f t="shared" si="16"/>
        <v>0</v>
      </c>
      <c r="AK60" s="68"/>
      <c r="AL60" s="61"/>
      <c r="AM60" s="61"/>
      <c r="AN60" s="61"/>
      <c r="AO60" s="18"/>
      <c r="AP60" s="18"/>
      <c r="AQ60" s="7"/>
      <c r="AR60" s="7"/>
      <c r="AS60" s="7"/>
      <c r="AT60" s="7"/>
      <c r="AU60" s="7"/>
      <c r="AV60" s="7"/>
      <c r="AW60" s="7"/>
      <c r="AX60" s="7"/>
      <c r="AY60" s="7"/>
      <c r="AZ60" s="7"/>
      <c r="BA60" s="7"/>
      <c r="BB60" s="7"/>
      <c r="BC60"/>
      <c r="BD60"/>
      <c r="BE60" s="119"/>
      <c r="BF60" s="7"/>
      <c r="BG60" s="110"/>
      <c r="BH60" s="18"/>
      <c r="BI60" s="18"/>
      <c r="BJ60" s="18"/>
      <c r="BK60" s="18"/>
      <c r="BL60" s="18"/>
      <c r="BM60" s="18"/>
      <c r="BQ60" s="7"/>
      <c r="BR60" s="7"/>
      <c r="BS60" s="7"/>
      <c r="BT60" s="7"/>
      <c r="BU60" s="7"/>
    </row>
    <row r="61" spans="1:78" ht="14.25" customHeight="1" x14ac:dyDescent="0.25">
      <c r="A61" s="116" t="s">
        <v>108</v>
      </c>
      <c r="B61">
        <v>1.0278</v>
      </c>
      <c r="C61">
        <v>1.0556000000000001</v>
      </c>
      <c r="D61">
        <v>1.0833999999999999</v>
      </c>
      <c r="E61">
        <v>1.1112</v>
      </c>
      <c r="H61" s="74" t="s">
        <v>108</v>
      </c>
      <c r="I61">
        <v>215</v>
      </c>
      <c r="J61" s="53">
        <v>1.0027999999999999</v>
      </c>
      <c r="K61" s="69">
        <f t="shared" si="1"/>
        <v>0</v>
      </c>
      <c r="L61" s="69">
        <f t="shared" si="2"/>
        <v>0</v>
      </c>
      <c r="M61" s="64">
        <f t="shared" si="3"/>
        <v>0</v>
      </c>
      <c r="N61" s="72">
        <f t="shared" si="4"/>
        <v>0</v>
      </c>
      <c r="O61" s="72">
        <f t="shared" si="5"/>
        <v>0</v>
      </c>
      <c r="P61" s="72">
        <f t="shared" si="6"/>
        <v>0</v>
      </c>
      <c r="Q61" s="65">
        <f t="shared" si="7"/>
        <v>0</v>
      </c>
      <c r="R61" s="58"/>
      <c r="S61" s="71">
        <f t="shared" si="8"/>
        <v>0</v>
      </c>
      <c r="T61" s="60"/>
      <c r="U61" s="7"/>
      <c r="V61" s="7"/>
      <c r="W61" s="7"/>
      <c r="X61" s="61"/>
      <c r="Y61" s="62" t="s">
        <v>109</v>
      </c>
      <c r="Z61">
        <v>515</v>
      </c>
      <c r="AA61" s="63">
        <v>0.93</v>
      </c>
      <c r="AB61" s="69">
        <f t="shared" si="9"/>
        <v>0</v>
      </c>
      <c r="AC61" s="70">
        <f t="shared" si="10"/>
        <v>0</v>
      </c>
      <c r="AD61" s="64">
        <f t="shared" si="11"/>
        <v>0</v>
      </c>
      <c r="AE61" s="57">
        <f t="shared" si="12"/>
        <v>0</v>
      </c>
      <c r="AF61" s="57">
        <f t="shared" si="13"/>
        <v>0</v>
      </c>
      <c r="AG61" s="57">
        <f t="shared" si="14"/>
        <v>0</v>
      </c>
      <c r="AH61" s="57">
        <f t="shared" si="15"/>
        <v>0</v>
      </c>
      <c r="AI61" s="73"/>
      <c r="AJ61" s="71">
        <f t="shared" si="16"/>
        <v>0</v>
      </c>
      <c r="AK61" s="68"/>
      <c r="AL61" s="61"/>
      <c r="AM61" s="61"/>
      <c r="AN61" s="61"/>
      <c r="AO61" s="18"/>
      <c r="AP61" s="18"/>
      <c r="AQ61" s="7"/>
      <c r="AR61" s="7"/>
      <c r="AS61" s="7"/>
      <c r="AT61" s="7"/>
      <c r="AU61" s="7"/>
      <c r="AV61" s="7"/>
      <c r="AW61" s="7"/>
      <c r="AX61" s="7"/>
      <c r="AY61" s="7"/>
      <c r="AZ61" s="7"/>
      <c r="BA61" s="7"/>
      <c r="BB61" s="7"/>
      <c r="BC61"/>
      <c r="BD61"/>
      <c r="BE61" s="119"/>
      <c r="BF61" s="7"/>
      <c r="BG61" s="110"/>
      <c r="BH61" s="18"/>
      <c r="BI61" s="18"/>
      <c r="BJ61" s="18"/>
      <c r="BK61" s="18"/>
      <c r="BL61" s="18"/>
      <c r="BM61" s="18"/>
      <c r="BQ61" s="7"/>
      <c r="BR61" s="7"/>
      <c r="BS61" s="7"/>
      <c r="BT61" s="7"/>
      <c r="BU61" s="7"/>
    </row>
    <row r="62" spans="1:78" ht="14.25" customHeight="1" x14ac:dyDescent="0.25">
      <c r="A62" t="s">
        <v>110</v>
      </c>
      <c r="B62">
        <v>1.0271999999999999</v>
      </c>
      <c r="C62">
        <v>1.0545</v>
      </c>
      <c r="D62">
        <v>1.0817000000000001</v>
      </c>
      <c r="E62">
        <v>1.109</v>
      </c>
      <c r="H62" s="74" t="s">
        <v>110</v>
      </c>
      <c r="I62" s="75">
        <v>220</v>
      </c>
      <c r="J62" s="53">
        <v>1</v>
      </c>
      <c r="K62" s="69">
        <f t="shared" si="1"/>
        <v>0</v>
      </c>
      <c r="L62" s="69">
        <f t="shared" si="2"/>
        <v>0</v>
      </c>
      <c r="M62" s="64">
        <f t="shared" si="3"/>
        <v>0</v>
      </c>
      <c r="N62" s="72">
        <f t="shared" si="4"/>
        <v>0</v>
      </c>
      <c r="O62" s="72">
        <f t="shared" si="5"/>
        <v>0</v>
      </c>
      <c r="P62" s="72">
        <f t="shared" si="6"/>
        <v>0</v>
      </c>
      <c r="Q62" s="65">
        <f t="shared" si="7"/>
        <v>0</v>
      </c>
      <c r="R62" s="58"/>
      <c r="S62" s="71">
        <f t="shared" si="8"/>
        <v>0</v>
      </c>
      <c r="T62" s="60"/>
      <c r="U62" s="7"/>
      <c r="V62" s="7"/>
      <c r="W62" s="7"/>
      <c r="X62" s="61"/>
      <c r="Y62" s="62" t="s">
        <v>111</v>
      </c>
      <c r="Z62">
        <v>520</v>
      </c>
      <c r="AA62" s="63">
        <v>0.92949999999999999</v>
      </c>
      <c r="AB62" s="69">
        <f t="shared" si="9"/>
        <v>0</v>
      </c>
      <c r="AC62" s="70">
        <f t="shared" si="10"/>
        <v>0</v>
      </c>
      <c r="AD62" s="64">
        <f t="shared" si="11"/>
        <v>0</v>
      </c>
      <c r="AE62" s="57">
        <f t="shared" si="12"/>
        <v>0</v>
      </c>
      <c r="AF62" s="57">
        <f t="shared" si="13"/>
        <v>0</v>
      </c>
      <c r="AG62" s="57">
        <f t="shared" si="14"/>
        <v>0</v>
      </c>
      <c r="AH62" s="57">
        <f t="shared" si="15"/>
        <v>0</v>
      </c>
      <c r="AI62" s="73"/>
      <c r="AJ62" s="71">
        <f t="shared" si="16"/>
        <v>0</v>
      </c>
      <c r="AK62" s="68"/>
      <c r="AL62" s="61"/>
      <c r="AM62" s="61"/>
      <c r="AN62" s="61"/>
      <c r="AO62" s="18"/>
      <c r="AP62" s="18"/>
      <c r="AQ62" s="7"/>
      <c r="AR62" s="7"/>
      <c r="AS62" s="7"/>
      <c r="AT62" s="7"/>
      <c r="AU62" s="7"/>
      <c r="AV62" s="7"/>
      <c r="AW62" s="7"/>
      <c r="AX62" s="7"/>
      <c r="AY62" s="7"/>
      <c r="AZ62" s="7"/>
      <c r="BA62" s="7"/>
      <c r="BB62" s="7"/>
      <c r="BC62"/>
      <c r="BD62"/>
      <c r="BE62" s="119"/>
      <c r="BF62" s="7"/>
      <c r="BG62" s="110"/>
      <c r="BH62" s="18"/>
      <c r="BI62" s="18"/>
      <c r="BJ62" s="18"/>
      <c r="BK62" s="18"/>
      <c r="BL62" s="18"/>
      <c r="BM62" s="18"/>
      <c r="BQ62" s="7"/>
      <c r="BR62" s="7"/>
      <c r="BS62" s="7"/>
      <c r="BT62" s="7"/>
      <c r="BU62" s="7"/>
    </row>
    <row r="63" spans="1:78" ht="14.25" customHeight="1" x14ac:dyDescent="0.25">
      <c r="A63" t="s">
        <v>112</v>
      </c>
      <c r="B63">
        <v>1.0266999999999999</v>
      </c>
      <c r="C63">
        <v>1.0533999999999999</v>
      </c>
      <c r="D63">
        <v>1.0801000000000001</v>
      </c>
      <c r="E63">
        <v>1.1068</v>
      </c>
      <c r="H63" s="74" t="s">
        <v>112</v>
      </c>
      <c r="I63">
        <v>225</v>
      </c>
      <c r="J63" s="53">
        <v>0.99729999999999996</v>
      </c>
      <c r="K63" s="69">
        <f t="shared" si="1"/>
        <v>0</v>
      </c>
      <c r="L63" s="69">
        <f t="shared" si="2"/>
        <v>0</v>
      </c>
      <c r="M63" s="64">
        <f t="shared" si="3"/>
        <v>0</v>
      </c>
      <c r="N63" s="72">
        <f t="shared" si="4"/>
        <v>0</v>
      </c>
      <c r="O63" s="72">
        <f t="shared" si="5"/>
        <v>0</v>
      </c>
      <c r="P63" s="72">
        <f t="shared" si="6"/>
        <v>0</v>
      </c>
      <c r="Q63" s="65">
        <f t="shared" si="7"/>
        <v>0</v>
      </c>
      <c r="R63" s="58"/>
      <c r="S63" s="71">
        <f t="shared" si="8"/>
        <v>0</v>
      </c>
      <c r="T63" s="60"/>
      <c r="U63" s="7"/>
      <c r="V63" s="7"/>
      <c r="W63" s="7"/>
      <c r="X63" s="61"/>
      <c r="Y63" s="62" t="s">
        <v>113</v>
      </c>
      <c r="Z63">
        <v>525</v>
      </c>
      <c r="AA63" s="63">
        <v>0.92900000000000005</v>
      </c>
      <c r="AB63" s="69">
        <f t="shared" si="9"/>
        <v>0</v>
      </c>
      <c r="AC63" s="70">
        <f t="shared" si="10"/>
        <v>0</v>
      </c>
      <c r="AD63" s="64">
        <f t="shared" si="11"/>
        <v>0</v>
      </c>
      <c r="AE63" s="57">
        <f t="shared" si="12"/>
        <v>0</v>
      </c>
      <c r="AF63" s="57">
        <f t="shared" si="13"/>
        <v>0</v>
      </c>
      <c r="AG63" s="57">
        <f t="shared" si="14"/>
        <v>0</v>
      </c>
      <c r="AH63" s="57">
        <f t="shared" si="15"/>
        <v>0</v>
      </c>
      <c r="AI63" s="73"/>
      <c r="AJ63" s="71">
        <f t="shared" si="16"/>
        <v>0</v>
      </c>
      <c r="AK63" s="68"/>
      <c r="AL63" s="61"/>
      <c r="AM63" s="61"/>
      <c r="AN63" s="61"/>
      <c r="AO63" s="18"/>
      <c r="AP63" s="18"/>
      <c r="AQ63" s="7"/>
      <c r="AR63" s="7"/>
      <c r="AS63" s="7"/>
      <c r="AT63" s="7"/>
      <c r="AU63" s="7"/>
      <c r="AV63" s="7"/>
      <c r="AW63" s="7"/>
      <c r="AX63" s="7"/>
      <c r="AY63" s="7"/>
      <c r="AZ63" s="7"/>
      <c r="BA63" s="7"/>
      <c r="BB63" s="7"/>
      <c r="BC63"/>
      <c r="BD63"/>
      <c r="BE63" s="119"/>
      <c r="BF63" s="7"/>
      <c r="BG63" s="110"/>
      <c r="BH63" s="18"/>
      <c r="BI63" s="18"/>
      <c r="BJ63" s="18"/>
      <c r="BK63" s="18"/>
      <c r="BL63" s="18"/>
      <c r="BM63" s="18"/>
      <c r="BQ63" s="7"/>
      <c r="BR63" s="7"/>
      <c r="BS63" s="7"/>
      <c r="BT63" s="7"/>
      <c r="BU63" s="7"/>
    </row>
    <row r="64" spans="1:78" ht="14.25" customHeight="1" x14ac:dyDescent="0.25">
      <c r="A64" t="s">
        <v>114</v>
      </c>
      <c r="B64">
        <v>1.0262</v>
      </c>
      <c r="C64">
        <v>1.0524</v>
      </c>
      <c r="D64">
        <v>1.0786</v>
      </c>
      <c r="E64">
        <v>1.1048</v>
      </c>
      <c r="H64" s="74" t="s">
        <v>114</v>
      </c>
      <c r="I64">
        <v>230</v>
      </c>
      <c r="J64" s="53">
        <v>0.99470000000000003</v>
      </c>
      <c r="K64" s="69">
        <f t="shared" si="1"/>
        <v>0</v>
      </c>
      <c r="L64" s="69">
        <f t="shared" si="2"/>
        <v>0</v>
      </c>
      <c r="M64" s="64">
        <f t="shared" si="3"/>
        <v>0</v>
      </c>
      <c r="N64" s="72">
        <f t="shared" si="4"/>
        <v>0</v>
      </c>
      <c r="O64" s="72">
        <f t="shared" si="5"/>
        <v>0</v>
      </c>
      <c r="P64" s="72">
        <f t="shared" si="6"/>
        <v>0</v>
      </c>
      <c r="Q64" s="65">
        <f t="shared" si="7"/>
        <v>0</v>
      </c>
      <c r="R64" s="58"/>
      <c r="S64" s="71">
        <f t="shared" si="8"/>
        <v>0</v>
      </c>
      <c r="T64" s="60"/>
      <c r="U64" s="7"/>
      <c r="V64" s="7"/>
      <c r="W64" s="7"/>
      <c r="X64" s="61"/>
      <c r="Y64" s="62" t="s">
        <v>115</v>
      </c>
      <c r="Z64">
        <v>530</v>
      </c>
      <c r="AA64" s="63">
        <v>0.92849999999999999</v>
      </c>
      <c r="AB64" s="69">
        <f t="shared" si="9"/>
        <v>0</v>
      </c>
      <c r="AC64" s="70">
        <f t="shared" si="10"/>
        <v>0</v>
      </c>
      <c r="AD64" s="64">
        <f t="shared" si="11"/>
        <v>0</v>
      </c>
      <c r="AE64" s="57">
        <f t="shared" si="12"/>
        <v>0</v>
      </c>
      <c r="AF64" s="57">
        <f t="shared" si="13"/>
        <v>0</v>
      </c>
      <c r="AG64" s="57">
        <f t="shared" si="14"/>
        <v>0</v>
      </c>
      <c r="AH64" s="57">
        <f t="shared" si="15"/>
        <v>0</v>
      </c>
      <c r="AI64" s="73"/>
      <c r="AJ64" s="71">
        <f t="shared" si="16"/>
        <v>0</v>
      </c>
      <c r="AK64" s="68"/>
      <c r="AL64" s="61"/>
      <c r="AM64" s="61"/>
      <c r="AN64" s="61"/>
      <c r="AO64" s="18"/>
      <c r="AP64" s="18"/>
      <c r="AQ64" s="7"/>
      <c r="AR64" s="7"/>
      <c r="AS64" s="7"/>
      <c r="AT64" s="7"/>
      <c r="AU64" s="7"/>
      <c r="AV64" s="7"/>
      <c r="AW64" s="7"/>
      <c r="AX64" s="7"/>
      <c r="AY64" s="7"/>
      <c r="AZ64" s="7"/>
      <c r="BA64" s="7"/>
      <c r="BB64" s="7"/>
      <c r="BC64"/>
      <c r="BD64"/>
      <c r="BE64" s="119"/>
      <c r="BF64" s="7"/>
      <c r="BG64" s="110"/>
      <c r="BH64" s="18"/>
      <c r="BI64" s="18"/>
      <c r="BJ64" s="18"/>
      <c r="BK64" s="18"/>
      <c r="BL64" s="18"/>
      <c r="BM64" s="18"/>
      <c r="BQ64" s="7"/>
      <c r="BR64" s="7"/>
      <c r="BS64" s="7"/>
      <c r="BT64" s="7"/>
      <c r="BU64" s="7"/>
    </row>
    <row r="65" spans="1:73" ht="14.25" customHeight="1" x14ac:dyDescent="0.25">
      <c r="A65" t="s">
        <v>116</v>
      </c>
      <c r="B65">
        <v>1.0257000000000001</v>
      </c>
      <c r="C65">
        <v>1.0513999999999999</v>
      </c>
      <c r="D65">
        <v>1.0770999999999999</v>
      </c>
      <c r="E65">
        <v>1.1028</v>
      </c>
      <c r="H65" s="74" t="s">
        <v>116</v>
      </c>
      <c r="I65">
        <v>235</v>
      </c>
      <c r="J65" s="53">
        <v>0.99219999999999997</v>
      </c>
      <c r="K65" s="69">
        <f t="shared" si="1"/>
        <v>0</v>
      </c>
      <c r="L65" s="69">
        <f t="shared" si="2"/>
        <v>0</v>
      </c>
      <c r="M65" s="64">
        <f t="shared" si="3"/>
        <v>0</v>
      </c>
      <c r="N65" s="72">
        <f t="shared" si="4"/>
        <v>0</v>
      </c>
      <c r="O65" s="72">
        <f t="shared" si="5"/>
        <v>0</v>
      </c>
      <c r="P65" s="72">
        <f t="shared" si="6"/>
        <v>0</v>
      </c>
      <c r="Q65" s="65">
        <f t="shared" si="7"/>
        <v>0</v>
      </c>
      <c r="R65" s="58"/>
      <c r="S65" s="71">
        <f t="shared" si="8"/>
        <v>0</v>
      </c>
      <c r="T65" s="60"/>
      <c r="U65" s="7"/>
      <c r="V65" s="7"/>
      <c r="W65" s="7"/>
      <c r="X65" s="61"/>
      <c r="Y65" s="62" t="s">
        <v>117</v>
      </c>
      <c r="Z65">
        <v>535</v>
      </c>
      <c r="AA65" s="63">
        <v>0.92800000000000005</v>
      </c>
      <c r="AB65" s="69">
        <f t="shared" si="9"/>
        <v>0</v>
      </c>
      <c r="AC65" s="70">
        <f t="shared" si="10"/>
        <v>0</v>
      </c>
      <c r="AD65" s="64">
        <f t="shared" si="11"/>
        <v>0</v>
      </c>
      <c r="AE65" s="57">
        <f t="shared" si="12"/>
        <v>0</v>
      </c>
      <c r="AF65" s="57">
        <f t="shared" si="13"/>
        <v>0</v>
      </c>
      <c r="AG65" s="57">
        <f t="shared" si="14"/>
        <v>0</v>
      </c>
      <c r="AH65" s="57">
        <f t="shared" si="15"/>
        <v>0</v>
      </c>
      <c r="AI65" s="73"/>
      <c r="AJ65" s="71">
        <f t="shared" si="16"/>
        <v>0</v>
      </c>
      <c r="AK65" s="68"/>
      <c r="AL65" s="61"/>
      <c r="AM65" s="61"/>
      <c r="AN65" s="61"/>
      <c r="AO65" s="18"/>
      <c r="AP65" s="18"/>
      <c r="AQ65" s="7"/>
      <c r="AR65" s="7"/>
      <c r="AS65" s="7"/>
      <c r="AT65" s="7"/>
      <c r="AU65" s="7"/>
      <c r="AV65" s="7"/>
      <c r="AW65" s="7"/>
      <c r="AX65" s="7"/>
      <c r="AY65" s="7"/>
      <c r="AZ65" s="7"/>
      <c r="BA65" s="7"/>
      <c r="BB65" s="7"/>
      <c r="BC65"/>
      <c r="BD65"/>
      <c r="BE65" s="119"/>
      <c r="BF65" s="7"/>
      <c r="BG65" s="110"/>
      <c r="BH65" s="18"/>
      <c r="BI65" s="18"/>
      <c r="BJ65" s="18"/>
      <c r="BK65" s="18"/>
      <c r="BL65" s="18"/>
      <c r="BM65" s="18"/>
      <c r="BQ65" s="7"/>
      <c r="BR65" s="7"/>
      <c r="BS65" s="7"/>
      <c r="BT65" s="7"/>
      <c r="BU65" s="7"/>
    </row>
    <row r="66" spans="1:73" ht="14.25" customHeight="1" x14ac:dyDescent="0.25">
      <c r="A66" t="s">
        <v>118</v>
      </c>
      <c r="B66">
        <v>1.0251999999999999</v>
      </c>
      <c r="C66">
        <v>1.0505</v>
      </c>
      <c r="D66">
        <v>1.0757000000000001</v>
      </c>
      <c r="E66">
        <v>1.1009</v>
      </c>
      <c r="H66" s="74" t="s">
        <v>118</v>
      </c>
      <c r="I66">
        <v>240</v>
      </c>
      <c r="J66" s="53">
        <v>0.98980000000000001</v>
      </c>
      <c r="K66" s="69">
        <f t="shared" si="1"/>
        <v>0</v>
      </c>
      <c r="L66" s="69">
        <f t="shared" si="2"/>
        <v>0</v>
      </c>
      <c r="M66" s="64">
        <f t="shared" si="3"/>
        <v>0</v>
      </c>
      <c r="N66" s="72">
        <f t="shared" si="4"/>
        <v>0</v>
      </c>
      <c r="O66" s="72">
        <f t="shared" si="5"/>
        <v>0</v>
      </c>
      <c r="P66" s="72">
        <f t="shared" si="6"/>
        <v>0</v>
      </c>
      <c r="Q66" s="65">
        <f t="shared" si="7"/>
        <v>0</v>
      </c>
      <c r="R66" s="58"/>
      <c r="S66" s="71">
        <f t="shared" si="8"/>
        <v>0</v>
      </c>
      <c r="T66" s="60"/>
      <c r="U66" s="7"/>
      <c r="V66" s="7"/>
      <c r="W66" s="7"/>
      <c r="X66" s="61"/>
      <c r="Y66" s="62" t="s">
        <v>119</v>
      </c>
      <c r="Z66">
        <v>540</v>
      </c>
      <c r="AA66" s="63">
        <v>0.92759999999999998</v>
      </c>
      <c r="AB66" s="69">
        <f t="shared" si="9"/>
        <v>0</v>
      </c>
      <c r="AC66" s="70">
        <f t="shared" si="10"/>
        <v>0</v>
      </c>
      <c r="AD66" s="64">
        <f t="shared" si="11"/>
        <v>0</v>
      </c>
      <c r="AE66" s="57">
        <f t="shared" si="12"/>
        <v>0</v>
      </c>
      <c r="AF66" s="57">
        <f t="shared" si="13"/>
        <v>0</v>
      </c>
      <c r="AG66" s="57">
        <f t="shared" si="14"/>
        <v>0</v>
      </c>
      <c r="AH66" s="57">
        <f t="shared" si="15"/>
        <v>0</v>
      </c>
      <c r="AI66" s="73"/>
      <c r="AJ66" s="71">
        <f t="shared" si="16"/>
        <v>0</v>
      </c>
      <c r="AK66" s="68"/>
      <c r="AL66" s="61"/>
      <c r="AM66" s="61"/>
      <c r="AN66" s="61"/>
      <c r="AO66" s="18"/>
      <c r="AP66" s="18"/>
      <c r="AQ66" s="7"/>
      <c r="AR66" s="7"/>
      <c r="AS66" s="7"/>
      <c r="AT66" s="7"/>
      <c r="AU66" s="7"/>
      <c r="AV66" s="7"/>
      <c r="AW66" s="7"/>
      <c r="AX66" s="7"/>
      <c r="AY66" s="7"/>
      <c r="AZ66" s="7"/>
      <c r="BA66" s="7"/>
      <c r="BB66" s="7"/>
      <c r="BC66"/>
      <c r="BD66"/>
      <c r="BE66" s="119"/>
      <c r="BF66" s="7"/>
      <c r="BG66" s="110"/>
      <c r="BH66" s="18"/>
      <c r="BI66" s="18"/>
      <c r="BJ66" s="18"/>
      <c r="BK66" s="18"/>
      <c r="BL66" s="18"/>
      <c r="BM66" s="18"/>
      <c r="BQ66" s="7"/>
      <c r="BR66" s="7"/>
      <c r="BS66" s="7"/>
      <c r="BT66" s="7"/>
      <c r="BU66" s="7"/>
    </row>
    <row r="67" spans="1:73" ht="14.25" customHeight="1" x14ac:dyDescent="0.25">
      <c r="A67" t="s">
        <v>120</v>
      </c>
      <c r="B67">
        <v>1.0247999999999999</v>
      </c>
      <c r="C67">
        <v>1.0495000000000001</v>
      </c>
      <c r="D67">
        <v>1.0743</v>
      </c>
      <c r="E67">
        <v>1.0991</v>
      </c>
      <c r="H67" s="74" t="s">
        <v>120</v>
      </c>
      <c r="I67">
        <v>245</v>
      </c>
      <c r="J67" s="53">
        <v>0.98750000000000004</v>
      </c>
      <c r="K67" s="69">
        <f t="shared" si="1"/>
        <v>0</v>
      </c>
      <c r="L67" s="69">
        <f t="shared" si="2"/>
        <v>0</v>
      </c>
      <c r="M67" s="64">
        <f t="shared" si="3"/>
        <v>0</v>
      </c>
      <c r="N67" s="72">
        <f t="shared" si="4"/>
        <v>0</v>
      </c>
      <c r="O67" s="72">
        <f t="shared" si="5"/>
        <v>0</v>
      </c>
      <c r="P67" s="72">
        <f t="shared" si="6"/>
        <v>0</v>
      </c>
      <c r="Q67" s="65">
        <f t="shared" si="7"/>
        <v>0</v>
      </c>
      <c r="R67" s="58"/>
      <c r="S67" s="71">
        <f t="shared" si="8"/>
        <v>0</v>
      </c>
      <c r="T67" s="60"/>
      <c r="U67" s="7"/>
      <c r="V67" s="7"/>
      <c r="W67" s="7"/>
      <c r="X67" s="61"/>
      <c r="Y67" s="62" t="s">
        <v>121</v>
      </c>
      <c r="Z67">
        <v>545</v>
      </c>
      <c r="AA67" s="63">
        <v>0.92710000000000004</v>
      </c>
      <c r="AB67" s="69">
        <f t="shared" si="9"/>
        <v>0</v>
      </c>
      <c r="AC67" s="70">
        <f t="shared" si="10"/>
        <v>0</v>
      </c>
      <c r="AD67" s="64">
        <f t="shared" si="11"/>
        <v>0</v>
      </c>
      <c r="AE67" s="57">
        <f t="shared" si="12"/>
        <v>0</v>
      </c>
      <c r="AF67" s="57">
        <f t="shared" si="13"/>
        <v>0</v>
      </c>
      <c r="AG67" s="57">
        <f t="shared" si="14"/>
        <v>0</v>
      </c>
      <c r="AH67" s="57">
        <f t="shared" si="15"/>
        <v>0</v>
      </c>
      <c r="AI67" s="73"/>
      <c r="AJ67" s="71">
        <f t="shared" si="16"/>
        <v>0</v>
      </c>
      <c r="AK67" s="68"/>
      <c r="AL67" s="61"/>
      <c r="AM67" s="61"/>
      <c r="AN67" s="61"/>
      <c r="AO67" s="18"/>
      <c r="AP67" s="18"/>
      <c r="AQ67" s="7"/>
      <c r="AR67" s="7"/>
      <c r="AS67" s="7"/>
      <c r="AT67" s="7"/>
      <c r="AU67" s="7"/>
      <c r="AV67" s="7"/>
      <c r="AW67" s="7"/>
      <c r="AX67" s="7"/>
      <c r="AY67" s="7"/>
      <c r="AZ67" s="7"/>
      <c r="BA67" s="7"/>
      <c r="BB67" s="7"/>
      <c r="BC67"/>
      <c r="BD67"/>
      <c r="BE67" s="119"/>
      <c r="BF67" s="7"/>
      <c r="BG67" s="110"/>
      <c r="BH67" s="18"/>
      <c r="BI67" s="18"/>
      <c r="BJ67" s="18"/>
      <c r="BK67" s="18"/>
      <c r="BL67" s="18"/>
      <c r="BM67" s="18"/>
      <c r="BQ67" s="7"/>
      <c r="BR67" s="7"/>
      <c r="BS67" s="7"/>
      <c r="BT67" s="7"/>
      <c r="BU67" s="7"/>
    </row>
    <row r="68" spans="1:73" ht="14.25" customHeight="1" x14ac:dyDescent="0.25">
      <c r="A68" t="s">
        <v>122</v>
      </c>
      <c r="B68">
        <v>1.0243</v>
      </c>
      <c r="C68">
        <v>1.0487</v>
      </c>
      <c r="D68">
        <v>1.073</v>
      </c>
      <c r="E68">
        <v>1.0972999999999999</v>
      </c>
      <c r="H68" s="74" t="s">
        <v>122</v>
      </c>
      <c r="I68">
        <v>250</v>
      </c>
      <c r="J68" s="53">
        <v>0.98529999999999995</v>
      </c>
      <c r="K68" s="69">
        <f t="shared" si="1"/>
        <v>0</v>
      </c>
      <c r="L68" s="69">
        <f t="shared" si="2"/>
        <v>0</v>
      </c>
      <c r="M68" s="64">
        <f t="shared" si="3"/>
        <v>0</v>
      </c>
      <c r="N68" s="72">
        <f t="shared" si="4"/>
        <v>0</v>
      </c>
      <c r="O68" s="72">
        <f t="shared" si="5"/>
        <v>0</v>
      </c>
      <c r="P68" s="72">
        <f t="shared" si="6"/>
        <v>0</v>
      </c>
      <c r="Q68" s="65">
        <f t="shared" si="7"/>
        <v>0</v>
      </c>
      <c r="R68" s="58"/>
      <c r="S68" s="71">
        <f t="shared" si="8"/>
        <v>0</v>
      </c>
      <c r="T68" s="60"/>
      <c r="U68" s="7"/>
      <c r="V68" s="7"/>
      <c r="W68" s="7"/>
      <c r="X68" s="61"/>
      <c r="Y68" s="62" t="s">
        <v>123</v>
      </c>
      <c r="Z68">
        <v>550</v>
      </c>
      <c r="AA68" s="63">
        <v>0.92669999999999997</v>
      </c>
      <c r="AB68" s="69">
        <f t="shared" si="9"/>
        <v>0</v>
      </c>
      <c r="AC68" s="70">
        <f t="shared" si="10"/>
        <v>0</v>
      </c>
      <c r="AD68" s="64">
        <f t="shared" si="11"/>
        <v>0</v>
      </c>
      <c r="AE68" s="57">
        <f t="shared" si="12"/>
        <v>0</v>
      </c>
      <c r="AF68" s="57">
        <f t="shared" si="13"/>
        <v>0</v>
      </c>
      <c r="AG68" s="57">
        <f t="shared" si="14"/>
        <v>0</v>
      </c>
      <c r="AH68" s="57">
        <f t="shared" si="15"/>
        <v>0</v>
      </c>
      <c r="AI68" s="73"/>
      <c r="AJ68" s="71">
        <f t="shared" si="16"/>
        <v>0</v>
      </c>
      <c r="AK68" s="68"/>
      <c r="AL68" s="61"/>
      <c r="AM68" s="61"/>
      <c r="AN68" s="61"/>
      <c r="AO68" s="18"/>
      <c r="AP68" s="18"/>
      <c r="AQ68" s="7"/>
      <c r="AR68" s="7"/>
      <c r="AS68" s="7"/>
      <c r="AT68" s="7"/>
      <c r="AU68" s="7"/>
      <c r="AV68" s="7"/>
      <c r="AW68" s="7"/>
      <c r="AX68" s="7"/>
      <c r="AY68" s="7"/>
      <c r="AZ68" s="7"/>
      <c r="BA68" s="7"/>
      <c r="BB68" s="7"/>
      <c r="BC68"/>
      <c r="BD68"/>
      <c r="BE68" s="119"/>
      <c r="BF68" s="7"/>
      <c r="BG68" s="110"/>
      <c r="BH68" s="18"/>
      <c r="BI68" s="18"/>
      <c r="BJ68" s="18"/>
      <c r="BK68" s="18"/>
      <c r="BL68" s="18"/>
      <c r="BM68" s="18"/>
      <c r="BQ68" s="7"/>
      <c r="BR68" s="7"/>
      <c r="BS68" s="7"/>
      <c r="BT68" s="7"/>
      <c r="BU68" s="7"/>
    </row>
    <row r="69" spans="1:73" ht="14.25" customHeight="1" x14ac:dyDescent="0.25">
      <c r="A69" t="s">
        <v>124</v>
      </c>
      <c r="B69">
        <v>1.0239</v>
      </c>
      <c r="C69">
        <v>1.0478000000000001</v>
      </c>
      <c r="D69">
        <v>1.0717000000000001</v>
      </c>
      <c r="E69">
        <v>1.0955999999999999</v>
      </c>
      <c r="H69" s="74" t="s">
        <v>124</v>
      </c>
      <c r="I69">
        <v>255</v>
      </c>
      <c r="J69" s="53">
        <v>0.98319999999999996</v>
      </c>
      <c r="K69" s="69">
        <f t="shared" si="1"/>
        <v>0</v>
      </c>
      <c r="L69" s="69">
        <f t="shared" si="2"/>
        <v>0</v>
      </c>
      <c r="M69" s="64">
        <f t="shared" si="3"/>
        <v>0</v>
      </c>
      <c r="N69" s="72">
        <f t="shared" si="4"/>
        <v>0</v>
      </c>
      <c r="O69" s="72">
        <f t="shared" si="5"/>
        <v>0</v>
      </c>
      <c r="P69" s="72">
        <f t="shared" si="6"/>
        <v>0</v>
      </c>
      <c r="Q69" s="65">
        <f t="shared" si="7"/>
        <v>0</v>
      </c>
      <c r="R69" s="58"/>
      <c r="S69" s="71">
        <f t="shared" si="8"/>
        <v>0</v>
      </c>
      <c r="T69" s="60"/>
      <c r="U69" s="7"/>
      <c r="V69" s="7"/>
      <c r="W69" s="7"/>
      <c r="X69" s="61"/>
      <c r="Y69" s="62" t="s">
        <v>125</v>
      </c>
      <c r="Z69">
        <v>555</v>
      </c>
      <c r="AA69" s="63">
        <v>0.92620000000000002</v>
      </c>
      <c r="AB69" s="69">
        <f t="shared" si="9"/>
        <v>0</v>
      </c>
      <c r="AC69" s="70">
        <f t="shared" si="10"/>
        <v>0</v>
      </c>
      <c r="AD69" s="64">
        <f t="shared" si="11"/>
        <v>0</v>
      </c>
      <c r="AE69" s="57">
        <f t="shared" si="12"/>
        <v>0</v>
      </c>
      <c r="AF69" s="57">
        <f t="shared" si="13"/>
        <v>0</v>
      </c>
      <c r="AG69" s="57">
        <f t="shared" si="14"/>
        <v>0</v>
      </c>
      <c r="AH69" s="57">
        <f t="shared" si="15"/>
        <v>0</v>
      </c>
      <c r="AI69" s="73"/>
      <c r="AJ69" s="71">
        <f t="shared" si="16"/>
        <v>0</v>
      </c>
      <c r="AK69" s="68"/>
      <c r="AL69" s="61"/>
      <c r="AM69" s="61"/>
      <c r="AN69" s="61"/>
      <c r="AO69" s="18"/>
      <c r="AP69" s="18"/>
      <c r="AQ69" s="7"/>
      <c r="AR69" s="7"/>
      <c r="AS69" s="7"/>
      <c r="AT69" s="7"/>
      <c r="AU69" s="7"/>
      <c r="AV69" s="7"/>
      <c r="AW69" s="7"/>
      <c r="AX69" s="7"/>
      <c r="AY69" s="7"/>
      <c r="AZ69" s="7"/>
      <c r="BA69" s="7"/>
      <c r="BB69" s="7"/>
      <c r="BC69"/>
      <c r="BD69"/>
      <c r="BE69" s="119"/>
      <c r="BF69" s="7"/>
      <c r="BG69" s="110"/>
      <c r="BH69" s="18"/>
      <c r="BI69" s="18"/>
      <c r="BJ69" s="18"/>
      <c r="BK69" s="18"/>
      <c r="BL69" s="18"/>
      <c r="BM69" s="18"/>
      <c r="BQ69" s="7"/>
      <c r="BR69" s="7"/>
      <c r="BS69" s="7"/>
      <c r="BT69" s="7"/>
      <c r="BU69" s="7"/>
    </row>
    <row r="70" spans="1:73" ht="14.25" customHeight="1" x14ac:dyDescent="0.25">
      <c r="A70" t="s">
        <v>126</v>
      </c>
      <c r="B70">
        <v>1.0235000000000001</v>
      </c>
      <c r="C70">
        <v>1.0469999999999999</v>
      </c>
      <c r="D70">
        <v>1.0705</v>
      </c>
      <c r="E70">
        <v>1.0940000000000001</v>
      </c>
      <c r="H70" s="74" t="s">
        <v>126</v>
      </c>
      <c r="I70">
        <v>260</v>
      </c>
      <c r="J70" s="53">
        <v>0.98119999999999996</v>
      </c>
      <c r="K70" s="69">
        <f t="shared" si="1"/>
        <v>0</v>
      </c>
      <c r="L70" s="69">
        <f t="shared" si="2"/>
        <v>0</v>
      </c>
      <c r="M70" s="64">
        <f t="shared" si="3"/>
        <v>0</v>
      </c>
      <c r="N70" s="72">
        <f t="shared" si="4"/>
        <v>0</v>
      </c>
      <c r="O70" s="72">
        <f t="shared" si="5"/>
        <v>0</v>
      </c>
      <c r="P70" s="72">
        <f t="shared" si="6"/>
        <v>0</v>
      </c>
      <c r="Q70" s="65">
        <f t="shared" si="7"/>
        <v>0</v>
      </c>
      <c r="R70" s="58"/>
      <c r="S70" s="71">
        <f t="shared" si="8"/>
        <v>0</v>
      </c>
      <c r="T70" s="60"/>
      <c r="U70" s="7"/>
      <c r="V70" s="7"/>
      <c r="W70" s="7"/>
      <c r="X70" s="61"/>
      <c r="Y70" s="62" t="s">
        <v>127</v>
      </c>
      <c r="Z70">
        <v>560</v>
      </c>
      <c r="AA70" s="63">
        <v>0.92579999999999996</v>
      </c>
      <c r="AB70" s="69">
        <f t="shared" si="9"/>
        <v>0</v>
      </c>
      <c r="AC70" s="70">
        <f t="shared" si="10"/>
        <v>0</v>
      </c>
      <c r="AD70" s="64">
        <f t="shared" si="11"/>
        <v>0</v>
      </c>
      <c r="AE70" s="57">
        <f t="shared" si="12"/>
        <v>0</v>
      </c>
      <c r="AF70" s="57">
        <f t="shared" si="13"/>
        <v>0</v>
      </c>
      <c r="AG70" s="57">
        <f t="shared" si="14"/>
        <v>0</v>
      </c>
      <c r="AH70" s="57">
        <f t="shared" si="15"/>
        <v>0</v>
      </c>
      <c r="AI70" s="73"/>
      <c r="AJ70" s="71">
        <f t="shared" si="16"/>
        <v>0</v>
      </c>
      <c r="AK70" s="68"/>
      <c r="AL70" s="61"/>
      <c r="AM70" s="61"/>
      <c r="AN70" s="61"/>
      <c r="AO70" s="18"/>
      <c r="AP70" s="18"/>
      <c r="AQ70" s="7"/>
      <c r="AR70" s="7"/>
      <c r="AS70" s="7"/>
      <c r="AT70" s="7"/>
      <c r="AU70" s="7"/>
      <c r="AV70" s="7"/>
      <c r="AW70" s="7"/>
      <c r="AX70" s="7"/>
      <c r="AY70" s="7"/>
      <c r="AZ70" s="7"/>
      <c r="BA70" s="7"/>
      <c r="BB70" s="7"/>
      <c r="BC70"/>
      <c r="BD70"/>
      <c r="BE70" s="119"/>
      <c r="BF70" s="7"/>
      <c r="BG70" s="110"/>
      <c r="BH70" s="18"/>
      <c r="BI70" s="18"/>
      <c r="BJ70" s="18"/>
      <c r="BK70" s="18"/>
      <c r="BL70" s="18"/>
      <c r="BM70" s="18"/>
      <c r="BQ70" s="7"/>
      <c r="BR70" s="7"/>
      <c r="BS70" s="7"/>
      <c r="BT70" s="7"/>
      <c r="BU70" s="7"/>
    </row>
    <row r="71" spans="1:73" ht="14.25" customHeight="1" x14ac:dyDescent="0.25">
      <c r="A71" t="s">
        <v>128</v>
      </c>
      <c r="B71">
        <v>1.0230999999999999</v>
      </c>
      <c r="C71">
        <v>1.0462</v>
      </c>
      <c r="D71">
        <v>1.0692999999999999</v>
      </c>
      <c r="E71">
        <v>1.0924</v>
      </c>
      <c r="H71" s="74" t="s">
        <v>128</v>
      </c>
      <c r="I71">
        <v>265</v>
      </c>
      <c r="J71" s="53">
        <v>0.97919999999999996</v>
      </c>
      <c r="K71" s="69">
        <f t="shared" si="1"/>
        <v>0</v>
      </c>
      <c r="L71" s="69">
        <f t="shared" si="2"/>
        <v>0</v>
      </c>
      <c r="M71" s="64">
        <f t="shared" si="3"/>
        <v>0</v>
      </c>
      <c r="N71" s="72">
        <f t="shared" si="4"/>
        <v>0</v>
      </c>
      <c r="O71" s="72">
        <f t="shared" si="5"/>
        <v>0</v>
      </c>
      <c r="P71" s="72">
        <f t="shared" si="6"/>
        <v>0</v>
      </c>
      <c r="Q71" s="65">
        <f t="shared" si="7"/>
        <v>0</v>
      </c>
      <c r="R71" s="58"/>
      <c r="S71" s="71">
        <f t="shared" si="8"/>
        <v>0</v>
      </c>
      <c r="T71" s="60"/>
      <c r="U71" s="7"/>
      <c r="V71" s="7"/>
      <c r="W71" s="7"/>
      <c r="X71" s="61"/>
      <c r="Y71" s="62" t="s">
        <v>129</v>
      </c>
      <c r="Z71">
        <v>565</v>
      </c>
      <c r="AA71" s="63">
        <v>0.9254</v>
      </c>
      <c r="AB71" s="69">
        <f t="shared" si="9"/>
        <v>0</v>
      </c>
      <c r="AC71" s="70">
        <f t="shared" si="10"/>
        <v>0</v>
      </c>
      <c r="AD71" s="64">
        <f t="shared" si="11"/>
        <v>0</v>
      </c>
      <c r="AE71" s="57">
        <f t="shared" si="12"/>
        <v>0</v>
      </c>
      <c r="AF71" s="57">
        <f t="shared" si="13"/>
        <v>0</v>
      </c>
      <c r="AG71" s="57">
        <f t="shared" si="14"/>
        <v>0</v>
      </c>
      <c r="AH71" s="57">
        <f t="shared" si="15"/>
        <v>0</v>
      </c>
      <c r="AI71" s="73"/>
      <c r="AJ71" s="71">
        <f t="shared" si="16"/>
        <v>0</v>
      </c>
      <c r="AK71" s="68"/>
      <c r="AL71" s="61"/>
      <c r="AM71" s="61"/>
      <c r="AN71" s="61"/>
      <c r="AO71" s="18"/>
      <c r="AP71" s="18"/>
      <c r="AQ71" s="7"/>
      <c r="AR71" s="7"/>
      <c r="AS71" s="7"/>
      <c r="AT71" s="7"/>
      <c r="AU71" s="7"/>
      <c r="AV71" s="7"/>
      <c r="AW71" s="7"/>
      <c r="AX71" s="7"/>
      <c r="AY71" s="7"/>
      <c r="AZ71" s="7"/>
      <c r="BA71" s="7"/>
      <c r="BB71" s="7"/>
      <c r="BC71"/>
      <c r="BD71"/>
      <c r="BE71" s="119"/>
      <c r="BF71" s="7"/>
      <c r="BG71" s="110"/>
      <c r="BH71" s="18"/>
      <c r="BI71" s="18"/>
      <c r="BJ71" s="18"/>
      <c r="BK71" s="18"/>
      <c r="BL71" s="18"/>
      <c r="BM71" s="18"/>
      <c r="BQ71" s="7"/>
      <c r="BR71" s="7"/>
      <c r="BS71" s="7"/>
      <c r="BT71" s="7"/>
      <c r="BU71" s="7"/>
    </row>
    <row r="72" spans="1:73" ht="14.25" customHeight="1" x14ac:dyDescent="0.25">
      <c r="A72" t="s">
        <v>130</v>
      </c>
      <c r="B72">
        <v>1.0226999999999999</v>
      </c>
      <c r="C72">
        <v>1.0454000000000001</v>
      </c>
      <c r="D72">
        <v>1.0681</v>
      </c>
      <c r="E72">
        <v>1.0908</v>
      </c>
      <c r="H72" s="74" t="s">
        <v>130</v>
      </c>
      <c r="I72">
        <v>270</v>
      </c>
      <c r="J72" s="53">
        <v>0.97740000000000005</v>
      </c>
      <c r="K72" s="69">
        <f t="shared" si="1"/>
        <v>0</v>
      </c>
      <c r="L72" s="69">
        <f t="shared" si="2"/>
        <v>0</v>
      </c>
      <c r="M72" s="64">
        <f t="shared" si="3"/>
        <v>0</v>
      </c>
      <c r="N72" s="72">
        <f t="shared" si="4"/>
        <v>0</v>
      </c>
      <c r="O72" s="72">
        <f t="shared" si="5"/>
        <v>0</v>
      </c>
      <c r="P72" s="72">
        <f t="shared" si="6"/>
        <v>0</v>
      </c>
      <c r="Q72" s="65">
        <f t="shared" si="7"/>
        <v>0</v>
      </c>
      <c r="R72" s="58"/>
      <c r="S72" s="71">
        <f t="shared" si="8"/>
        <v>0</v>
      </c>
      <c r="T72" s="60"/>
      <c r="U72" s="7"/>
      <c r="V72" s="7"/>
      <c r="W72" s="7"/>
      <c r="X72" s="61"/>
      <c r="Y72" s="62" t="s">
        <v>131</v>
      </c>
      <c r="Z72">
        <v>570</v>
      </c>
      <c r="AA72" s="63">
        <v>0.92500000000000004</v>
      </c>
      <c r="AB72" s="69">
        <f t="shared" si="9"/>
        <v>0</v>
      </c>
      <c r="AC72" s="70">
        <f t="shared" si="10"/>
        <v>0</v>
      </c>
      <c r="AD72" s="64">
        <f t="shared" si="11"/>
        <v>0</v>
      </c>
      <c r="AE72" s="57">
        <f t="shared" si="12"/>
        <v>0</v>
      </c>
      <c r="AF72" s="57">
        <f t="shared" si="13"/>
        <v>0</v>
      </c>
      <c r="AG72" s="57">
        <f t="shared" si="14"/>
        <v>0</v>
      </c>
      <c r="AH72" s="57">
        <f t="shared" si="15"/>
        <v>0</v>
      </c>
      <c r="AI72" s="73"/>
      <c r="AJ72" s="71">
        <f t="shared" si="16"/>
        <v>0</v>
      </c>
      <c r="AK72" s="68"/>
      <c r="AL72" s="61"/>
      <c r="AM72" s="61"/>
      <c r="AN72" s="61"/>
      <c r="AO72" s="18"/>
      <c r="AP72" s="18"/>
      <c r="AQ72" s="7"/>
      <c r="AR72" s="7"/>
      <c r="AS72" s="7"/>
      <c r="AT72" s="7"/>
      <c r="AU72" s="7"/>
      <c r="AV72" s="7"/>
      <c r="AW72" s="7"/>
      <c r="AX72" s="7"/>
      <c r="AY72" s="7"/>
      <c r="AZ72" s="7"/>
      <c r="BA72" s="7"/>
      <c r="BB72" s="7"/>
      <c r="BC72"/>
      <c r="BD72"/>
      <c r="BE72" s="119"/>
      <c r="BF72" s="7"/>
      <c r="BG72" s="110"/>
      <c r="BH72" s="18"/>
      <c r="BI72" s="18"/>
      <c r="BJ72" s="18"/>
      <c r="BK72" s="18"/>
      <c r="BL72" s="18"/>
      <c r="BM72" s="18"/>
      <c r="BQ72" s="7"/>
      <c r="BR72" s="7"/>
      <c r="BS72" s="7"/>
      <c r="BT72" s="7"/>
      <c r="BU72" s="7"/>
    </row>
    <row r="73" spans="1:73" ht="14.25" customHeight="1" x14ac:dyDescent="0.25">
      <c r="A73" t="s">
        <v>132</v>
      </c>
      <c r="B73">
        <v>1.0223</v>
      </c>
      <c r="C73">
        <v>1.0447</v>
      </c>
      <c r="D73">
        <v>1.0669999999999999</v>
      </c>
      <c r="E73">
        <v>1.0893999999999999</v>
      </c>
      <c r="H73" s="74" t="s">
        <v>132</v>
      </c>
      <c r="I73">
        <v>275</v>
      </c>
      <c r="J73" s="53">
        <v>0.97560000000000002</v>
      </c>
      <c r="K73" s="69">
        <f t="shared" si="1"/>
        <v>0</v>
      </c>
      <c r="L73" s="69">
        <f t="shared" si="2"/>
        <v>0</v>
      </c>
      <c r="M73" s="64">
        <f t="shared" si="3"/>
        <v>0</v>
      </c>
      <c r="N73" s="72">
        <f t="shared" si="4"/>
        <v>0</v>
      </c>
      <c r="O73" s="72">
        <f t="shared" si="5"/>
        <v>0</v>
      </c>
      <c r="P73" s="72">
        <f t="shared" si="6"/>
        <v>0</v>
      </c>
      <c r="Q73" s="65">
        <f t="shared" si="7"/>
        <v>0</v>
      </c>
      <c r="R73" s="58"/>
      <c r="S73" s="71">
        <f t="shared" si="8"/>
        <v>0</v>
      </c>
      <c r="T73" s="60"/>
      <c r="U73" s="7"/>
      <c r="V73" s="7"/>
      <c r="W73" s="7"/>
      <c r="X73" s="61"/>
      <c r="Y73" s="62" t="s">
        <v>133</v>
      </c>
      <c r="Z73">
        <v>575</v>
      </c>
      <c r="AA73" s="63">
        <v>0.92449999999999999</v>
      </c>
      <c r="AB73" s="69">
        <f t="shared" si="9"/>
        <v>0</v>
      </c>
      <c r="AC73" s="70">
        <f t="shared" si="10"/>
        <v>0</v>
      </c>
      <c r="AD73" s="64">
        <f t="shared" si="11"/>
        <v>0</v>
      </c>
      <c r="AE73" s="57">
        <f t="shared" si="12"/>
        <v>0</v>
      </c>
      <c r="AF73" s="57">
        <f t="shared" si="13"/>
        <v>0</v>
      </c>
      <c r="AG73" s="57">
        <f t="shared" si="14"/>
        <v>0</v>
      </c>
      <c r="AH73" s="57">
        <f t="shared" si="15"/>
        <v>0</v>
      </c>
      <c r="AI73" s="73"/>
      <c r="AJ73" s="71">
        <f t="shared" si="16"/>
        <v>0</v>
      </c>
      <c r="AK73" s="68"/>
      <c r="AL73" s="61"/>
      <c r="AM73" s="61"/>
      <c r="AN73" s="61"/>
      <c r="AO73" s="18"/>
      <c r="AP73" s="18"/>
      <c r="AQ73" s="7"/>
      <c r="AR73" s="7"/>
      <c r="AS73" s="7"/>
      <c r="AT73" s="7"/>
      <c r="AU73" s="7"/>
      <c r="AV73" s="7"/>
      <c r="AW73" s="7"/>
      <c r="AX73" s="7"/>
      <c r="AY73" s="7"/>
      <c r="AZ73" s="7"/>
      <c r="BA73" s="7"/>
      <c r="BB73" s="7"/>
      <c r="BC73"/>
      <c r="BD73"/>
      <c r="BE73" s="119"/>
      <c r="BF73" s="7"/>
      <c r="BG73" s="110"/>
      <c r="BH73" s="18"/>
      <c r="BI73" s="18"/>
      <c r="BJ73" s="18"/>
      <c r="BK73" s="18"/>
      <c r="BL73" s="18"/>
      <c r="BM73" s="18"/>
      <c r="BQ73" s="7"/>
      <c r="BR73" s="7"/>
      <c r="BS73" s="7"/>
      <c r="BT73" s="7"/>
      <c r="BU73" s="7"/>
    </row>
    <row r="74" spans="1:73" ht="14.25" customHeight="1" x14ac:dyDescent="0.25">
      <c r="A74" t="s">
        <v>134</v>
      </c>
      <c r="B74">
        <v>1.022</v>
      </c>
      <c r="C74">
        <v>1.044</v>
      </c>
      <c r="D74">
        <v>1.0659000000000001</v>
      </c>
      <c r="E74">
        <v>1.0879000000000001</v>
      </c>
      <c r="H74" s="74" t="s">
        <v>134</v>
      </c>
      <c r="I74">
        <v>280</v>
      </c>
      <c r="J74" s="53">
        <v>0.9738</v>
      </c>
      <c r="K74" s="69">
        <f t="shared" si="1"/>
        <v>0</v>
      </c>
      <c r="L74" s="69">
        <f t="shared" si="2"/>
        <v>0</v>
      </c>
      <c r="M74" s="64">
        <f t="shared" si="3"/>
        <v>0</v>
      </c>
      <c r="N74" s="72">
        <f t="shared" si="4"/>
        <v>0</v>
      </c>
      <c r="O74" s="72">
        <f t="shared" si="5"/>
        <v>0</v>
      </c>
      <c r="P74" s="72">
        <f t="shared" si="6"/>
        <v>0</v>
      </c>
      <c r="Q74" s="65">
        <f t="shared" si="7"/>
        <v>0</v>
      </c>
      <c r="R74" s="58"/>
      <c r="S74" s="71">
        <f t="shared" si="8"/>
        <v>0</v>
      </c>
      <c r="T74" s="60"/>
      <c r="U74" s="7"/>
      <c r="V74" s="7"/>
      <c r="W74" s="7"/>
      <c r="X74" s="61"/>
      <c r="Y74" s="62" t="s">
        <v>135</v>
      </c>
      <c r="Z74">
        <v>580</v>
      </c>
      <c r="AA74" s="63">
        <v>0.92410000000000003</v>
      </c>
      <c r="AB74" s="69">
        <f t="shared" si="9"/>
        <v>0</v>
      </c>
      <c r="AC74" s="70">
        <f t="shared" si="10"/>
        <v>0</v>
      </c>
      <c r="AD74" s="64">
        <f t="shared" si="11"/>
        <v>0</v>
      </c>
      <c r="AE74" s="57">
        <f t="shared" si="12"/>
        <v>0</v>
      </c>
      <c r="AF74" s="57">
        <f t="shared" si="13"/>
        <v>0</v>
      </c>
      <c r="AG74" s="57">
        <f t="shared" si="14"/>
        <v>0</v>
      </c>
      <c r="AH74" s="57">
        <f t="shared" si="15"/>
        <v>0</v>
      </c>
      <c r="AI74" s="73"/>
      <c r="AJ74" s="71">
        <f t="shared" si="16"/>
        <v>0</v>
      </c>
      <c r="AK74" s="68"/>
      <c r="AL74" s="61"/>
      <c r="AM74" s="61"/>
      <c r="AN74" s="61"/>
      <c r="AO74" s="18"/>
      <c r="AP74" s="18"/>
      <c r="AQ74" s="7"/>
      <c r="AR74" s="7"/>
      <c r="AS74" s="7"/>
      <c r="AT74" s="7"/>
      <c r="AU74" s="7"/>
      <c r="AV74" s="7"/>
      <c r="AW74" s="7"/>
      <c r="AX74" s="7"/>
      <c r="AY74" s="7"/>
      <c r="AZ74" s="7"/>
      <c r="BA74" s="7"/>
      <c r="BB74" s="7"/>
      <c r="BC74"/>
      <c r="BD74"/>
      <c r="BE74" s="119"/>
      <c r="BF74" s="7"/>
      <c r="BG74" s="110"/>
      <c r="BH74" s="18"/>
      <c r="BI74" s="18"/>
      <c r="BJ74" s="18"/>
      <c r="BK74" s="18"/>
      <c r="BL74" s="18"/>
      <c r="BM74" s="18"/>
      <c r="BQ74" s="7"/>
      <c r="BR74" s="7"/>
      <c r="BS74" s="7"/>
      <c r="BT74" s="7"/>
      <c r="BU74" s="7"/>
    </row>
    <row r="75" spans="1:73" ht="14.25" customHeight="1" x14ac:dyDescent="0.25">
      <c r="A75" t="s">
        <v>136</v>
      </c>
      <c r="B75">
        <v>1.0216000000000001</v>
      </c>
      <c r="C75">
        <v>1.0432999999999999</v>
      </c>
      <c r="D75">
        <v>1.0649</v>
      </c>
      <c r="E75">
        <v>1.0865</v>
      </c>
      <c r="H75" s="74" t="s">
        <v>136</v>
      </c>
      <c r="I75">
        <v>285</v>
      </c>
      <c r="J75" s="53">
        <v>0.97209999999999996</v>
      </c>
      <c r="K75" s="69">
        <f t="shared" si="1"/>
        <v>0</v>
      </c>
      <c r="L75" s="69">
        <f t="shared" si="2"/>
        <v>0</v>
      </c>
      <c r="M75" s="64">
        <f t="shared" si="3"/>
        <v>0</v>
      </c>
      <c r="N75" s="72">
        <f t="shared" si="4"/>
        <v>0</v>
      </c>
      <c r="O75" s="72">
        <f t="shared" si="5"/>
        <v>0</v>
      </c>
      <c r="P75" s="72">
        <f t="shared" si="6"/>
        <v>0</v>
      </c>
      <c r="Q75" s="65">
        <f t="shared" si="7"/>
        <v>0</v>
      </c>
      <c r="R75" s="58"/>
      <c r="S75" s="71">
        <f t="shared" si="8"/>
        <v>0</v>
      </c>
      <c r="T75" s="60"/>
      <c r="U75" s="7"/>
      <c r="V75" s="7"/>
      <c r="W75" s="7"/>
      <c r="X75" s="61"/>
      <c r="Y75" s="62" t="s">
        <v>137</v>
      </c>
      <c r="Z75">
        <v>585</v>
      </c>
      <c r="AA75" s="63">
        <v>0.92369999999999997</v>
      </c>
      <c r="AB75" s="69">
        <f t="shared" si="9"/>
        <v>0</v>
      </c>
      <c r="AC75" s="70">
        <f t="shared" si="10"/>
        <v>0</v>
      </c>
      <c r="AD75" s="64">
        <f t="shared" si="11"/>
        <v>0</v>
      </c>
      <c r="AE75" s="57">
        <f t="shared" si="12"/>
        <v>0</v>
      </c>
      <c r="AF75" s="57">
        <f t="shared" si="13"/>
        <v>0</v>
      </c>
      <c r="AG75" s="57">
        <f t="shared" si="14"/>
        <v>0</v>
      </c>
      <c r="AH75" s="57">
        <f t="shared" si="15"/>
        <v>0</v>
      </c>
      <c r="AI75" s="73"/>
      <c r="AJ75" s="71">
        <f t="shared" si="16"/>
        <v>0</v>
      </c>
      <c r="AK75" s="68"/>
      <c r="AL75" s="61"/>
      <c r="AM75" s="61"/>
      <c r="AN75" s="61"/>
      <c r="AO75" s="18"/>
      <c r="AP75" s="18"/>
      <c r="AQ75" s="7"/>
      <c r="AR75" s="7"/>
      <c r="AS75" s="7"/>
      <c r="AT75" s="7"/>
      <c r="AU75" s="7"/>
      <c r="AV75" s="7"/>
      <c r="AW75" s="7"/>
      <c r="AX75" s="7"/>
      <c r="AY75" s="7"/>
      <c r="AZ75" s="7"/>
      <c r="BA75" s="7"/>
      <c r="BB75" s="7"/>
      <c r="BC75"/>
      <c r="BD75"/>
      <c r="BE75" s="119"/>
      <c r="BF75" s="7"/>
      <c r="BG75" s="110"/>
      <c r="BH75" s="18"/>
      <c r="BI75" s="18"/>
      <c r="BJ75" s="18"/>
      <c r="BK75" s="18"/>
      <c r="BL75" s="18"/>
      <c r="BM75" s="18"/>
      <c r="BQ75" s="7"/>
      <c r="BR75" s="7"/>
      <c r="BS75" s="7"/>
      <c r="BT75" s="7"/>
      <c r="BU75" s="7"/>
    </row>
    <row r="76" spans="1:73" ht="14.25" customHeight="1" x14ac:dyDescent="0.25">
      <c r="A76" t="s">
        <v>138</v>
      </c>
      <c r="B76">
        <v>1.0213000000000001</v>
      </c>
      <c r="C76">
        <v>1.0426</v>
      </c>
      <c r="D76">
        <v>1.0639000000000001</v>
      </c>
      <c r="E76">
        <v>1.0851999999999999</v>
      </c>
      <c r="H76" s="74" t="s">
        <v>138</v>
      </c>
      <c r="I76">
        <v>290</v>
      </c>
      <c r="J76" s="53">
        <v>0.97050000000000003</v>
      </c>
      <c r="K76" s="69">
        <f t="shared" si="1"/>
        <v>0</v>
      </c>
      <c r="L76" s="69">
        <f t="shared" si="2"/>
        <v>0</v>
      </c>
      <c r="M76" s="64">
        <f t="shared" si="3"/>
        <v>0</v>
      </c>
      <c r="N76" s="72">
        <f t="shared" si="4"/>
        <v>0</v>
      </c>
      <c r="O76" s="72">
        <f t="shared" si="5"/>
        <v>0</v>
      </c>
      <c r="P76" s="72">
        <f t="shared" si="6"/>
        <v>0</v>
      </c>
      <c r="Q76" s="65">
        <f t="shared" si="7"/>
        <v>0</v>
      </c>
      <c r="R76" s="58"/>
      <c r="S76" s="71">
        <f t="shared" si="8"/>
        <v>0</v>
      </c>
      <c r="T76" s="60"/>
      <c r="U76" s="7"/>
      <c r="V76" s="7"/>
      <c r="W76" s="7"/>
      <c r="X76" s="61"/>
      <c r="Y76" s="62" t="s">
        <v>139</v>
      </c>
      <c r="Z76">
        <v>590</v>
      </c>
      <c r="AA76" s="63">
        <v>0.9234</v>
      </c>
      <c r="AB76" s="69">
        <f t="shared" si="9"/>
        <v>0</v>
      </c>
      <c r="AC76" s="70">
        <f t="shared" si="10"/>
        <v>0</v>
      </c>
      <c r="AD76" s="64">
        <f t="shared" si="11"/>
        <v>0</v>
      </c>
      <c r="AE76" s="57">
        <f t="shared" si="12"/>
        <v>0</v>
      </c>
      <c r="AF76" s="57">
        <f t="shared" si="13"/>
        <v>0</v>
      </c>
      <c r="AG76" s="57">
        <f t="shared" si="14"/>
        <v>0</v>
      </c>
      <c r="AH76" s="57">
        <f t="shared" si="15"/>
        <v>0</v>
      </c>
      <c r="AI76" s="73"/>
      <c r="AJ76" s="71">
        <f t="shared" si="16"/>
        <v>0</v>
      </c>
      <c r="AK76" s="68"/>
      <c r="AL76" s="61"/>
      <c r="AM76" s="61"/>
      <c r="AN76" s="61"/>
      <c r="AO76" s="18"/>
      <c r="AP76" s="18"/>
      <c r="AQ76" s="7"/>
      <c r="AR76" s="7"/>
      <c r="AS76" s="7"/>
      <c r="AT76" s="7"/>
      <c r="AU76" s="7"/>
      <c r="AV76" s="7"/>
      <c r="AW76" s="7"/>
      <c r="AX76" s="7"/>
      <c r="AY76" s="7"/>
      <c r="AZ76" s="7"/>
      <c r="BA76" s="7"/>
      <c r="BB76" s="7"/>
      <c r="BC76"/>
      <c r="BD76"/>
      <c r="BE76" s="119"/>
      <c r="BF76" s="7"/>
      <c r="BG76" s="110"/>
      <c r="BH76" s="18"/>
      <c r="BI76" s="18"/>
      <c r="BJ76" s="18"/>
      <c r="BK76" s="18"/>
      <c r="BL76" s="18"/>
      <c r="BM76" s="18"/>
      <c r="BQ76" s="7"/>
      <c r="BR76" s="7"/>
      <c r="BS76" s="7"/>
      <c r="BT76" s="7"/>
      <c r="BU76" s="7"/>
    </row>
    <row r="77" spans="1:73" ht="14.25" customHeight="1" x14ac:dyDescent="0.25">
      <c r="A77" t="s">
        <v>140</v>
      </c>
      <c r="B77">
        <v>1.0209999999999999</v>
      </c>
      <c r="C77">
        <v>1.0419</v>
      </c>
      <c r="D77">
        <v>1.0629</v>
      </c>
      <c r="E77">
        <v>1.0839000000000001</v>
      </c>
      <c r="H77" s="74" t="s">
        <v>140</v>
      </c>
      <c r="I77">
        <v>295</v>
      </c>
      <c r="J77" s="53">
        <v>0.96889999999999998</v>
      </c>
      <c r="K77" s="69">
        <f t="shared" si="1"/>
        <v>0</v>
      </c>
      <c r="L77" s="69">
        <f t="shared" si="2"/>
        <v>0</v>
      </c>
      <c r="M77" s="64">
        <f t="shared" si="3"/>
        <v>0</v>
      </c>
      <c r="N77" s="72">
        <f t="shared" si="4"/>
        <v>0</v>
      </c>
      <c r="O77" s="72">
        <f t="shared" si="5"/>
        <v>0</v>
      </c>
      <c r="P77" s="72">
        <f t="shared" si="6"/>
        <v>0</v>
      </c>
      <c r="Q77" s="65">
        <f t="shared" si="7"/>
        <v>0</v>
      </c>
      <c r="R77" s="58"/>
      <c r="S77" s="71">
        <f t="shared" si="8"/>
        <v>0</v>
      </c>
      <c r="T77" s="60"/>
      <c r="U77" s="7"/>
      <c r="V77" s="7"/>
      <c r="W77" s="7"/>
      <c r="X77" s="61"/>
      <c r="Y77" s="62" t="s">
        <v>141</v>
      </c>
      <c r="Z77">
        <v>595</v>
      </c>
      <c r="AA77" s="63">
        <v>0.92300000000000004</v>
      </c>
      <c r="AB77" s="69">
        <f t="shared" si="9"/>
        <v>0</v>
      </c>
      <c r="AC77" s="70">
        <f t="shared" si="10"/>
        <v>0</v>
      </c>
      <c r="AD77" s="64">
        <f t="shared" si="11"/>
        <v>0</v>
      </c>
      <c r="AE77" s="57">
        <f t="shared" si="12"/>
        <v>0</v>
      </c>
      <c r="AF77" s="57">
        <f t="shared" si="13"/>
        <v>0</v>
      </c>
      <c r="AG77" s="57">
        <f t="shared" si="14"/>
        <v>0</v>
      </c>
      <c r="AH77" s="57">
        <f t="shared" si="15"/>
        <v>0</v>
      </c>
      <c r="AI77" s="73"/>
      <c r="AJ77" s="71">
        <f t="shared" si="16"/>
        <v>0</v>
      </c>
      <c r="AK77" s="68"/>
      <c r="AL77" s="61"/>
      <c r="AM77" s="61"/>
      <c r="AN77" s="61"/>
      <c r="AO77" s="18"/>
      <c r="AP77" s="18"/>
      <c r="AQ77" s="7"/>
      <c r="AR77" s="7"/>
      <c r="AS77" s="7"/>
      <c r="AT77" s="7"/>
      <c r="AU77" s="7"/>
      <c r="AV77" s="7"/>
      <c r="AW77" s="7"/>
      <c r="AX77" s="7"/>
      <c r="AY77" s="7"/>
      <c r="AZ77" s="7"/>
      <c r="BA77" s="7"/>
      <c r="BB77" s="7"/>
      <c r="BC77"/>
      <c r="BD77"/>
      <c r="BE77" s="119"/>
      <c r="BF77" s="7"/>
      <c r="BG77" s="110"/>
      <c r="BH77" s="18"/>
      <c r="BI77" s="18"/>
      <c r="BJ77" s="18"/>
      <c r="BK77" s="18"/>
      <c r="BL77" s="18"/>
      <c r="BM77" s="18"/>
      <c r="BQ77" s="7"/>
      <c r="BR77" s="7"/>
      <c r="BS77" s="7"/>
      <c r="BT77" s="7"/>
      <c r="BU77" s="7"/>
    </row>
    <row r="78" spans="1:73" ht="14.25" customHeight="1" thickBot="1" x14ac:dyDescent="0.3">
      <c r="A78" t="s">
        <v>142</v>
      </c>
      <c r="B78">
        <v>1.0206999999999999</v>
      </c>
      <c r="C78">
        <v>1.0412999999999999</v>
      </c>
      <c r="D78">
        <v>1.0620000000000001</v>
      </c>
      <c r="E78">
        <v>1.0826</v>
      </c>
      <c r="H78" s="74" t="s">
        <v>142</v>
      </c>
      <c r="I78">
        <v>300</v>
      </c>
      <c r="J78" s="53">
        <v>0.96740000000000004</v>
      </c>
      <c r="K78" s="69">
        <f t="shared" si="1"/>
        <v>0</v>
      </c>
      <c r="L78" s="69">
        <f t="shared" si="2"/>
        <v>0</v>
      </c>
      <c r="M78" s="76">
        <f t="shared" si="3"/>
        <v>0</v>
      </c>
      <c r="N78" s="77">
        <f t="shared" si="4"/>
        <v>0</v>
      </c>
      <c r="O78" s="77">
        <f t="shared" si="5"/>
        <v>0</v>
      </c>
      <c r="P78" s="77">
        <f t="shared" si="6"/>
        <v>0</v>
      </c>
      <c r="Q78" s="78">
        <f t="shared" si="7"/>
        <v>0</v>
      </c>
      <c r="R78" s="79"/>
      <c r="S78" s="80">
        <f t="shared" si="8"/>
        <v>0</v>
      </c>
      <c r="T78" s="60"/>
      <c r="U78" s="7"/>
      <c r="V78" s="7"/>
      <c r="W78" s="7"/>
      <c r="X78" s="61"/>
      <c r="Y78" s="62" t="s">
        <v>143</v>
      </c>
      <c r="Z78">
        <v>600</v>
      </c>
      <c r="AA78" s="63">
        <v>0.92259999999999998</v>
      </c>
      <c r="AB78" s="69">
        <f t="shared" si="9"/>
        <v>0</v>
      </c>
      <c r="AC78" s="70">
        <f t="shared" si="10"/>
        <v>0</v>
      </c>
      <c r="AD78" s="76">
        <f t="shared" si="11"/>
        <v>0</v>
      </c>
      <c r="AE78" s="81">
        <f t="shared" si="12"/>
        <v>0</v>
      </c>
      <c r="AF78" s="81">
        <f t="shared" si="13"/>
        <v>0</v>
      </c>
      <c r="AG78" s="81">
        <f t="shared" si="14"/>
        <v>0</v>
      </c>
      <c r="AH78" s="81">
        <f t="shared" si="15"/>
        <v>0</v>
      </c>
      <c r="AI78" s="82"/>
      <c r="AJ78" s="80">
        <f t="shared" si="16"/>
        <v>0</v>
      </c>
      <c r="AK78" s="68"/>
      <c r="AL78" s="61"/>
      <c r="AM78" s="61"/>
      <c r="AN78" s="61"/>
      <c r="AO78" s="18"/>
      <c r="AP78" s="18"/>
      <c r="AQ78" s="7"/>
      <c r="AR78" s="7"/>
      <c r="AS78" s="7"/>
      <c r="AT78" s="7"/>
      <c r="AU78" s="7"/>
      <c r="AV78" s="7"/>
      <c r="AW78" s="7"/>
      <c r="AX78" s="7"/>
      <c r="AY78" s="7"/>
      <c r="AZ78" s="7"/>
      <c r="BA78" s="7"/>
      <c r="BB78" s="7"/>
      <c r="BC78"/>
      <c r="BD78"/>
      <c r="BE78" s="119"/>
      <c r="BF78" s="7"/>
      <c r="BG78" s="110"/>
      <c r="BH78" s="18"/>
      <c r="BI78" s="18"/>
      <c r="BJ78" s="18"/>
      <c r="BK78" s="18"/>
      <c r="BL78" s="18"/>
      <c r="BM78" s="18"/>
      <c r="BQ78" s="7"/>
      <c r="BR78" s="7"/>
      <c r="BS78" s="7"/>
      <c r="BT78" s="7"/>
      <c r="BU78" s="7"/>
    </row>
    <row r="79" spans="1:73" ht="12" customHeight="1" thickTop="1" thickBot="1" x14ac:dyDescent="0.3">
      <c r="A79" t="s">
        <v>25</v>
      </c>
      <c r="B79">
        <v>1.0203</v>
      </c>
      <c r="C79">
        <v>1.0407</v>
      </c>
      <c r="D79">
        <v>1.0609999999999999</v>
      </c>
      <c r="E79">
        <v>1.0813999999999999</v>
      </c>
      <c r="H79" s="83"/>
      <c r="I79" s="1"/>
      <c r="J79" s="53"/>
      <c r="K79" s="61"/>
      <c r="L79" s="61"/>
      <c r="M79" s="61"/>
      <c r="N79" s="61"/>
      <c r="O79" s="61"/>
      <c r="P79" s="61"/>
      <c r="Q79" s="61"/>
      <c r="R79" s="9"/>
      <c r="S79" s="84"/>
      <c r="T79" s="61"/>
      <c r="U79" s="61"/>
      <c r="V79" s="61"/>
      <c r="W79" s="61"/>
      <c r="X79" s="61"/>
      <c r="Y79" s="61"/>
      <c r="Z79" s="61"/>
      <c r="AA79" s="61"/>
      <c r="AB79" s="61"/>
      <c r="AC79" s="61"/>
      <c r="AD79" s="61"/>
      <c r="AE79" s="61"/>
      <c r="AF79" s="61"/>
      <c r="AG79" s="61"/>
      <c r="AH79" s="61"/>
      <c r="AI79" s="9"/>
      <c r="AJ79" s="84"/>
      <c r="AK79" s="61"/>
      <c r="AL79" s="61"/>
      <c r="AM79" s="61"/>
      <c r="AN79" s="61"/>
      <c r="AO79" s="18"/>
      <c r="AP79" s="18"/>
      <c r="AQ79" s="7"/>
      <c r="AR79" s="7"/>
      <c r="AS79" s="7"/>
      <c r="AT79" s="7"/>
      <c r="AU79" s="7"/>
      <c r="AV79" s="7"/>
      <c r="AW79" s="7"/>
      <c r="AX79" s="7"/>
      <c r="AY79" s="7"/>
      <c r="AZ79" s="7"/>
      <c r="BA79" s="7"/>
      <c r="BB79" s="7"/>
      <c r="BC79"/>
      <c r="BD79"/>
      <c r="BE79" s="119"/>
      <c r="BF79" s="7"/>
      <c r="BG79" s="110"/>
      <c r="BH79" s="18"/>
      <c r="BI79" s="18"/>
      <c r="BJ79" s="18"/>
      <c r="BK79" s="18"/>
      <c r="BL79" s="18"/>
      <c r="BM79" s="18"/>
      <c r="BQ79" s="7"/>
      <c r="BR79" s="7"/>
      <c r="BS79" s="7"/>
      <c r="BT79" s="7"/>
      <c r="BU79" s="7"/>
    </row>
    <row r="80" spans="1:73" ht="18.75" thickTop="1" thickBot="1" x14ac:dyDescent="0.3">
      <c r="A80" t="s">
        <v>27</v>
      </c>
      <c r="B80">
        <v>1.02</v>
      </c>
      <c r="C80">
        <v>1.0401</v>
      </c>
      <c r="D80">
        <v>1.0601</v>
      </c>
      <c r="E80">
        <v>1.0802</v>
      </c>
      <c r="H80" s="1"/>
      <c r="I80" s="85"/>
      <c r="J80" s="53"/>
      <c r="K80" s="86"/>
      <c r="L80" s="86"/>
      <c r="M80" s="2"/>
      <c r="N80" s="2"/>
      <c r="O80" s="2"/>
      <c r="P80" s="2"/>
      <c r="Q80" s="87" t="s">
        <v>144</v>
      </c>
      <c r="R80" s="2"/>
      <c r="S80" s="88">
        <f>Y12/340*90</f>
        <v>0</v>
      </c>
      <c r="T80" s="1"/>
      <c r="U80" s="61"/>
      <c r="V80" s="61"/>
      <c r="W80" s="61"/>
      <c r="X80" s="61"/>
      <c r="Y80" s="89" t="s">
        <v>145</v>
      </c>
      <c r="Z80" s="90"/>
      <c r="AA80" s="90"/>
      <c r="AB80" s="90"/>
      <c r="AC80" s="90"/>
      <c r="AD80" s="90"/>
      <c r="AE80" s="2"/>
      <c r="AF80" s="61"/>
      <c r="AG80" s="232">
        <f>ROUND(Y12*3.75,2)</f>
        <v>0</v>
      </c>
      <c r="AH80" s="233"/>
      <c r="AI80" s="9"/>
      <c r="AJ80" s="84"/>
      <c r="AK80" s="61"/>
      <c r="AL80" s="61"/>
      <c r="AM80" s="61"/>
      <c r="AN80" s="61"/>
      <c r="AO80" s="18"/>
      <c r="AP80" s="18"/>
      <c r="AQ80" s="7"/>
      <c r="AR80" s="7"/>
      <c r="AS80" s="7"/>
      <c r="AT80" s="7"/>
      <c r="AU80" s="7"/>
      <c r="AV80" s="7"/>
      <c r="AW80" s="7"/>
      <c r="AX80" s="7"/>
      <c r="AY80" s="7"/>
      <c r="AZ80" s="7"/>
      <c r="BA80" s="7"/>
      <c r="BB80" s="7"/>
      <c r="BC80"/>
      <c r="BD80"/>
      <c r="BE80" s="119"/>
      <c r="BF80" s="7"/>
      <c r="BG80" s="110"/>
      <c r="BH80" s="18"/>
      <c r="BI80" s="18"/>
      <c r="BJ80" s="18"/>
      <c r="BK80" s="18"/>
      <c r="BL80" s="18"/>
      <c r="BM80" s="18"/>
      <c r="BQ80" s="7"/>
      <c r="BR80" s="7"/>
      <c r="BS80" s="7"/>
      <c r="BT80" s="7"/>
      <c r="BU80" s="7"/>
    </row>
    <row r="81" spans="1:73" ht="2.4500000000000002" customHeight="1" thickTop="1" x14ac:dyDescent="0.25">
      <c r="A81" t="s">
        <v>29</v>
      </c>
      <c r="B81">
        <v>1.0198</v>
      </c>
      <c r="C81">
        <v>1.0395000000000001</v>
      </c>
      <c r="D81">
        <v>1.0592999999999999</v>
      </c>
      <c r="E81">
        <v>1.079</v>
      </c>
      <c r="H81" s="1"/>
      <c r="I81" s="1"/>
      <c r="J81" s="53"/>
      <c r="K81" s="1"/>
      <c r="L81" s="1"/>
      <c r="M81" s="2"/>
      <c r="N81" s="2"/>
      <c r="O81" s="2"/>
      <c r="P81" s="2"/>
      <c r="Q81" s="91"/>
      <c r="R81" s="2"/>
      <c r="S81" s="2"/>
      <c r="T81" s="61"/>
      <c r="U81" s="61"/>
      <c r="V81" s="61"/>
      <c r="W81" s="61"/>
      <c r="X81" s="61"/>
      <c r="Y81" s="61"/>
      <c r="Z81" s="61"/>
      <c r="AA81" s="61"/>
      <c r="AB81" s="61"/>
      <c r="AC81" s="61"/>
      <c r="AD81" s="61"/>
      <c r="AE81" s="61"/>
      <c r="AF81" s="61"/>
      <c r="AG81" s="61"/>
      <c r="AH81" s="61"/>
      <c r="AI81" s="9"/>
      <c r="AJ81" s="84"/>
      <c r="AK81" s="61"/>
      <c r="AL81" s="61"/>
      <c r="AM81" s="61"/>
      <c r="AN81" s="61"/>
      <c r="AO81" s="18"/>
      <c r="AP81" s="18"/>
      <c r="AQ81" s="7"/>
      <c r="AR81" s="7"/>
      <c r="AS81" s="7"/>
      <c r="AT81" s="7"/>
      <c r="AU81" s="7"/>
      <c r="AV81" s="7"/>
      <c r="AW81" s="7"/>
      <c r="AX81" s="7"/>
      <c r="AY81" s="7"/>
      <c r="AZ81" s="7"/>
      <c r="BA81" s="7"/>
      <c r="BB81" s="7"/>
      <c r="BC81"/>
      <c r="BD81"/>
      <c r="BE81" s="119"/>
      <c r="BF81" s="7"/>
      <c r="BG81" s="110"/>
      <c r="BH81" s="18"/>
      <c r="BI81" s="18"/>
      <c r="BJ81" s="18"/>
      <c r="BK81" s="18"/>
      <c r="BL81" s="18"/>
      <c r="BM81" s="18"/>
      <c r="BQ81" s="7"/>
      <c r="BR81" s="7"/>
      <c r="BS81" s="7"/>
      <c r="BT81" s="7"/>
      <c r="BU81" s="7"/>
    </row>
    <row r="82" spans="1:73" ht="19.5" customHeight="1" thickBot="1" x14ac:dyDescent="0.3">
      <c r="A82" t="s">
        <v>31</v>
      </c>
      <c r="B82">
        <v>1.0195000000000001</v>
      </c>
      <c r="C82">
        <v>1.0388999999999999</v>
      </c>
      <c r="D82">
        <v>1.0584</v>
      </c>
      <c r="E82">
        <v>1.0779000000000001</v>
      </c>
      <c r="H82" s="1"/>
      <c r="I82" s="1"/>
      <c r="J82" s="53"/>
      <c r="K82" s="92"/>
      <c r="L82" s="93"/>
      <c r="M82" s="94"/>
      <c r="N82" s="94"/>
      <c r="O82" s="94"/>
      <c r="P82" s="94"/>
      <c r="Q82" s="95" t="s">
        <v>146</v>
      </c>
      <c r="R82" s="94"/>
      <c r="S82" s="2"/>
      <c r="T82" s="61"/>
      <c r="U82" s="61"/>
      <c r="V82" s="61"/>
      <c r="W82" s="61"/>
      <c r="X82" s="61"/>
      <c r="Y82" s="96" t="s">
        <v>162</v>
      </c>
      <c r="Z82" s="61"/>
      <c r="AA82" s="61"/>
      <c r="AB82" s="61"/>
      <c r="AC82" s="61"/>
      <c r="AD82" s="61"/>
      <c r="AE82" s="61"/>
      <c r="AF82" s="61"/>
      <c r="AG82" s="61"/>
      <c r="AH82" s="61"/>
      <c r="AI82" s="9"/>
      <c r="AJ82" s="84"/>
      <c r="AK82" s="61"/>
      <c r="AL82" s="61"/>
      <c r="AM82" s="61"/>
      <c r="AN82" s="61"/>
      <c r="AO82" s="18"/>
      <c r="AP82" s="18"/>
      <c r="AQ82" s="7"/>
      <c r="AR82" s="7"/>
      <c r="AS82" s="7"/>
      <c r="AT82" s="7"/>
      <c r="AU82" s="7"/>
      <c r="AV82" s="7"/>
      <c r="AW82" s="7"/>
      <c r="AX82" s="7"/>
      <c r="AY82" s="7"/>
      <c r="AZ82" s="7"/>
      <c r="BA82" s="7"/>
      <c r="BB82" s="7"/>
      <c r="BC82"/>
      <c r="BD82"/>
      <c r="BE82" s="119"/>
      <c r="BF82" s="7"/>
      <c r="BG82" s="110"/>
      <c r="BH82" s="18"/>
      <c r="BI82" s="18"/>
      <c r="BJ82" s="18"/>
      <c r="BK82" s="18"/>
      <c r="BL82" s="18"/>
      <c r="BM82" s="18"/>
      <c r="BQ82" s="7"/>
      <c r="BR82" s="7"/>
      <c r="BS82" s="7"/>
      <c r="BT82" s="7"/>
      <c r="BU82" s="7"/>
    </row>
    <row r="83" spans="1:73" ht="16.5" thickTop="1" thickBot="1" x14ac:dyDescent="0.3">
      <c r="A83" t="s">
        <v>33</v>
      </c>
      <c r="B83">
        <v>1.0192000000000001</v>
      </c>
      <c r="C83">
        <v>1.0384</v>
      </c>
      <c r="D83">
        <v>1.0576000000000001</v>
      </c>
      <c r="E83">
        <v>1.0768</v>
      </c>
      <c r="H83" s="1"/>
      <c r="I83" s="97"/>
      <c r="J83" s="53"/>
      <c r="K83" s="89"/>
      <c r="L83" s="90"/>
      <c r="M83" s="90"/>
      <c r="N83" s="98"/>
      <c r="O83" s="98"/>
      <c r="P83" s="98"/>
      <c r="Q83" s="87" t="s">
        <v>147</v>
      </c>
      <c r="R83" s="99"/>
      <c r="S83" s="88">
        <f>K19</f>
        <v>0</v>
      </c>
      <c r="T83" s="100"/>
      <c r="U83" s="2"/>
      <c r="V83" s="2"/>
      <c r="W83" s="2"/>
      <c r="X83" s="2"/>
      <c r="Y83" s="101" t="s">
        <v>148</v>
      </c>
      <c r="Z83" s="2"/>
      <c r="AA83" s="2"/>
      <c r="AB83" s="2"/>
      <c r="AC83" s="2"/>
      <c r="AD83" s="2"/>
      <c r="AE83" s="2"/>
      <c r="AF83" s="2"/>
      <c r="AG83" s="232">
        <f>Y12*0.16</f>
        <v>0</v>
      </c>
      <c r="AH83" s="233"/>
      <c r="AI83" s="2"/>
      <c r="AJ83" s="2"/>
      <c r="AK83" s="2"/>
      <c r="AL83" s="2"/>
      <c r="AM83" s="2"/>
      <c r="AN83" s="2"/>
      <c r="AQ83" s="7"/>
      <c r="AR83" s="7"/>
      <c r="AS83" s="7"/>
      <c r="AT83" s="7"/>
      <c r="AU83" s="7"/>
      <c r="AV83" s="7"/>
      <c r="AW83" s="7"/>
      <c r="AX83" s="7"/>
      <c r="AY83" s="7"/>
      <c r="AZ83" s="7"/>
      <c r="BA83" s="7"/>
      <c r="BB83" s="7"/>
      <c r="BC83"/>
      <c r="BD83"/>
      <c r="BE83" s="119"/>
      <c r="BF83" s="7"/>
      <c r="BG83" s="110"/>
      <c r="BK83" s="18"/>
      <c r="BQ83" s="7"/>
      <c r="BR83" s="7"/>
      <c r="BS83" s="7"/>
      <c r="BT83" s="7"/>
      <c r="BU83" s="7"/>
    </row>
    <row r="84" spans="1:73" ht="18.75" thickTop="1" thickBot="1" x14ac:dyDescent="0.3">
      <c r="A84" t="s">
        <v>35</v>
      </c>
      <c r="B84">
        <v>1.0188999999999999</v>
      </c>
      <c r="C84">
        <v>1.0379</v>
      </c>
      <c r="D84">
        <v>1.0568</v>
      </c>
      <c r="E84">
        <v>1.0757000000000001</v>
      </c>
      <c r="H84" s="1"/>
      <c r="I84" s="97"/>
      <c r="J84" s="126"/>
      <c r="K84" s="89"/>
      <c r="L84" s="90"/>
      <c r="M84" s="90"/>
      <c r="N84" s="98"/>
      <c r="O84" s="98"/>
      <c r="P84" s="98"/>
      <c r="Q84" s="87" t="s">
        <v>149</v>
      </c>
      <c r="R84" s="99"/>
      <c r="S84" s="88">
        <f>L19</f>
        <v>0</v>
      </c>
      <c r="T84" s="100"/>
      <c r="U84" s="102"/>
      <c r="V84" s="102"/>
      <c r="W84" s="102"/>
      <c r="X84" s="102"/>
      <c r="Y84" s="1"/>
      <c r="Z84" s="1"/>
      <c r="AA84" s="1"/>
      <c r="AB84" s="1"/>
      <c r="AC84" s="1"/>
      <c r="AD84" s="1"/>
      <c r="AE84" s="1"/>
      <c r="AF84" s="1"/>
      <c r="AG84" s="1"/>
      <c r="AH84" s="1"/>
      <c r="AI84" s="1"/>
      <c r="AJ84" s="1"/>
      <c r="AK84" s="1"/>
      <c r="AL84" s="102"/>
      <c r="AM84" s="102"/>
      <c r="AN84" s="103"/>
      <c r="AO84" s="104"/>
      <c r="AP84" s="104"/>
      <c r="AQ84" s="105"/>
      <c r="AR84" s="105"/>
      <c r="AS84" s="105"/>
      <c r="AT84" s="105"/>
      <c r="AU84" s="105"/>
      <c r="AV84" s="7"/>
      <c r="AW84" s="7"/>
      <c r="AX84" s="7"/>
      <c r="AY84" s="7"/>
      <c r="AZ84" s="7"/>
      <c r="BA84" s="7"/>
      <c r="BB84" s="7"/>
      <c r="BC84"/>
      <c r="BD84"/>
      <c r="BE84" s="119"/>
      <c r="BF84" s="7"/>
      <c r="BG84" s="110"/>
      <c r="BH84" s="104"/>
      <c r="BI84" s="104"/>
      <c r="BJ84" s="104"/>
      <c r="BK84" s="18"/>
      <c r="BL84" s="104"/>
      <c r="BM84" s="104"/>
      <c r="BQ84" s="7"/>
      <c r="BR84" s="7"/>
      <c r="BS84" s="7"/>
      <c r="BT84" s="7"/>
      <c r="BU84" s="7"/>
    </row>
    <row r="85" spans="1:73" ht="16.5" thickTop="1" thickBot="1" x14ac:dyDescent="0.3">
      <c r="A85" t="s">
        <v>37</v>
      </c>
      <c r="B85">
        <v>1.0186999999999999</v>
      </c>
      <c r="C85">
        <v>1.0373000000000001</v>
      </c>
      <c r="D85">
        <v>1.056</v>
      </c>
      <c r="E85">
        <v>1.0747</v>
      </c>
      <c r="H85" s="106"/>
      <c r="I85" s="106"/>
      <c r="J85" s="126"/>
      <c r="K85" s="107"/>
      <c r="L85" s="107"/>
      <c r="M85" s="107"/>
      <c r="N85" s="107"/>
      <c r="O85" s="107"/>
      <c r="P85" s="107"/>
      <c r="Q85" s="107"/>
      <c r="R85" s="107"/>
      <c r="S85" s="107"/>
      <c r="T85" s="107"/>
      <c r="U85" s="107"/>
      <c r="V85" s="107"/>
      <c r="W85" s="107"/>
      <c r="X85" s="107"/>
      <c r="Y85" s="127" t="s">
        <v>160</v>
      </c>
      <c r="Z85" s="1"/>
      <c r="AA85" s="1"/>
      <c r="AB85" s="1"/>
      <c r="AC85" s="1"/>
      <c r="AD85" s="1"/>
      <c r="AE85" s="1"/>
      <c r="AF85" s="1"/>
      <c r="AG85" s="232">
        <f>Y12*0.3125</f>
        <v>0</v>
      </c>
      <c r="AH85" s="233"/>
      <c r="AI85" s="1"/>
      <c r="AJ85" s="1"/>
      <c r="AK85" s="1"/>
      <c r="AL85" s="107"/>
      <c r="AM85" s="107"/>
      <c r="AN85" s="106"/>
      <c r="AO85" s="108"/>
      <c r="AP85" s="108"/>
      <c r="AQ85" s="109"/>
      <c r="AR85" s="109"/>
      <c r="AS85" s="109"/>
      <c r="AT85" s="109"/>
      <c r="AU85" s="109"/>
      <c r="AV85" s="7"/>
      <c r="AW85" s="7"/>
      <c r="AX85" s="7"/>
      <c r="AY85" s="7"/>
      <c r="AZ85" s="7"/>
      <c r="BA85" s="7"/>
      <c r="BB85" s="7"/>
      <c r="BC85"/>
      <c r="BD85"/>
      <c r="BE85" s="119"/>
      <c r="BF85" s="7"/>
      <c r="BG85" s="110"/>
      <c r="BH85" s="108"/>
      <c r="BI85" s="108"/>
      <c r="BJ85" s="108"/>
      <c r="BK85" s="18"/>
      <c r="BL85" s="108"/>
      <c r="BM85" s="108"/>
      <c r="BQ85" s="7"/>
      <c r="BR85" s="7"/>
      <c r="BS85" s="7"/>
      <c r="BT85" s="7"/>
      <c r="BU85" s="7"/>
    </row>
    <row r="86" spans="1:73" ht="15.6" customHeight="1" thickTop="1" thickBot="1" x14ac:dyDescent="0.3">
      <c r="A86" t="s">
        <v>39</v>
      </c>
      <c r="B86">
        <v>1.0184</v>
      </c>
      <c r="C86">
        <v>1.0367999999999999</v>
      </c>
      <c r="D86">
        <v>1.0552999999999999</v>
      </c>
      <c r="E86">
        <v>1.0737000000000001</v>
      </c>
      <c r="H86" s="1"/>
      <c r="I86" s="1"/>
      <c r="J86" s="126"/>
      <c r="K86" s="1"/>
      <c r="L86" s="1"/>
      <c r="M86" s="1"/>
      <c r="N86" s="1"/>
      <c r="O86" s="1"/>
      <c r="P86" s="1"/>
      <c r="Q86" s="87" t="s">
        <v>161</v>
      </c>
      <c r="R86" s="1"/>
      <c r="S86" s="88">
        <f>ROUND(Y12*0.1199,2)</f>
        <v>0</v>
      </c>
      <c r="T86" s="1"/>
      <c r="U86" s="2"/>
      <c r="V86" s="2"/>
      <c r="W86" s="2"/>
      <c r="X86" s="128"/>
      <c r="Y86" s="128"/>
      <c r="Z86" s="128"/>
      <c r="AA86" s="128"/>
      <c r="AB86" s="128"/>
      <c r="AC86" s="128"/>
      <c r="AD86" s="128"/>
      <c r="AE86" s="128"/>
      <c r="AF86" s="128"/>
      <c r="AG86" s="128"/>
      <c r="AH86" s="128"/>
      <c r="AI86" s="128"/>
      <c r="AJ86" s="128"/>
      <c r="AK86" s="2"/>
      <c r="AQ86" s="7"/>
      <c r="AR86" s="7"/>
      <c r="AS86" s="7"/>
      <c r="AT86" s="7"/>
      <c r="AU86" s="7"/>
      <c r="AV86" s="7"/>
      <c r="AW86" s="7"/>
      <c r="AX86" s="7"/>
      <c r="AY86" s="7"/>
      <c r="AZ86" s="7"/>
      <c r="BA86" s="7"/>
      <c r="BB86" s="7"/>
      <c r="BC86"/>
      <c r="BD86"/>
      <c r="BE86" s="119"/>
      <c r="BF86" s="7"/>
      <c r="BG86" s="110"/>
      <c r="BK86" s="18"/>
      <c r="BQ86" s="7"/>
      <c r="BR86" s="7"/>
      <c r="BS86" s="7"/>
      <c r="BT86" s="7"/>
      <c r="BU86" s="7"/>
    </row>
    <row r="87" spans="1:73" ht="12.75" customHeight="1" thickTop="1" x14ac:dyDescent="0.25">
      <c r="A87" t="s">
        <v>41</v>
      </c>
      <c r="B87">
        <v>1.0182</v>
      </c>
      <c r="C87">
        <v>1.0364</v>
      </c>
      <c r="D87">
        <v>1.0545</v>
      </c>
      <c r="E87">
        <v>1.0727</v>
      </c>
      <c r="H87" s="1"/>
      <c r="I87" s="1"/>
      <c r="J87" s="126"/>
      <c r="K87" s="1"/>
      <c r="L87" s="1"/>
      <c r="M87" s="129"/>
      <c r="N87" s="1"/>
      <c r="O87" s="1"/>
      <c r="P87" s="1"/>
      <c r="Q87" s="1"/>
      <c r="R87" s="1"/>
      <c r="S87" s="197"/>
      <c r="T87" s="197"/>
      <c r="U87" s="197"/>
      <c r="V87" s="103"/>
      <c r="W87" s="103"/>
      <c r="X87" s="128"/>
      <c r="Y87" s="129"/>
      <c r="Z87" s="1"/>
      <c r="AA87" s="1"/>
      <c r="AB87" s="128"/>
      <c r="AC87" s="128"/>
      <c r="AD87" s="128"/>
      <c r="AE87" s="130"/>
      <c r="AF87" s="130"/>
      <c r="AG87" s="130"/>
      <c r="AH87" s="130"/>
      <c r="AI87" s="130"/>
      <c r="AJ87" s="130"/>
      <c r="AK87" s="103"/>
      <c r="AL87" s="104"/>
      <c r="AM87" s="104"/>
      <c r="AN87" s="104"/>
      <c r="AO87" s="104"/>
      <c r="AP87" s="104"/>
      <c r="AQ87" s="105"/>
      <c r="AR87" s="105"/>
      <c r="AS87" s="105"/>
      <c r="AT87" s="105"/>
      <c r="AU87" s="105"/>
      <c r="AV87" s="7"/>
      <c r="AW87" s="7"/>
      <c r="AX87" s="7"/>
      <c r="AY87" s="7"/>
      <c r="AZ87" s="7"/>
      <c r="BA87" s="7"/>
      <c r="BB87" s="7"/>
      <c r="BC87"/>
      <c r="BD87"/>
      <c r="BE87" s="119"/>
      <c r="BF87" s="7"/>
      <c r="BG87" s="110"/>
      <c r="BH87" s="104"/>
      <c r="BI87" s="104"/>
      <c r="BJ87" s="104"/>
      <c r="BK87" s="18"/>
      <c r="BL87" s="104"/>
      <c r="BM87" s="104"/>
      <c r="BQ87" s="7"/>
      <c r="BR87" s="7"/>
      <c r="BS87" s="7"/>
      <c r="BT87" s="7"/>
      <c r="BU87" s="7"/>
    </row>
    <row r="88" spans="1:73" ht="9.9499999999999993" customHeight="1" x14ac:dyDescent="0.25">
      <c r="A88" t="s">
        <v>43</v>
      </c>
      <c r="B88">
        <v>1.0179</v>
      </c>
      <c r="C88">
        <v>1.0359</v>
      </c>
      <c r="D88">
        <v>1.0538000000000001</v>
      </c>
      <c r="E88">
        <v>1.0718000000000001</v>
      </c>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03"/>
      <c r="AL88" s="104"/>
      <c r="AM88" s="104"/>
      <c r="AN88" s="104"/>
      <c r="AO88" s="104"/>
      <c r="AP88" s="104"/>
      <c r="AQ88" s="105"/>
      <c r="AR88" s="105"/>
      <c r="AS88" s="105"/>
      <c r="AT88" s="105"/>
      <c r="AU88" s="105"/>
      <c r="AV88" s="7"/>
      <c r="AW88" s="7"/>
      <c r="AX88" s="7"/>
      <c r="AY88" s="7"/>
      <c r="AZ88" s="7"/>
      <c r="BA88" s="7"/>
      <c r="BB88" s="7"/>
      <c r="BC88"/>
      <c r="BD88"/>
      <c r="BE88" s="119"/>
      <c r="BF88" s="7"/>
      <c r="BG88" s="110"/>
      <c r="BH88" s="104"/>
      <c r="BI88" s="104"/>
      <c r="BJ88" s="104"/>
      <c r="BK88" s="18"/>
      <c r="BL88" s="104"/>
      <c r="BM88" s="104"/>
      <c r="BQ88" s="7"/>
      <c r="BR88" s="7"/>
      <c r="BS88" s="7"/>
      <c r="BT88" s="7"/>
      <c r="BU88" s="7"/>
    </row>
    <row r="89" spans="1:73" ht="9.9499999999999993" customHeight="1" x14ac:dyDescent="0.25">
      <c r="A89" t="s">
        <v>45</v>
      </c>
      <c r="B89">
        <v>1.0177</v>
      </c>
      <c r="C89">
        <v>1.0354000000000001</v>
      </c>
      <c r="D89">
        <v>1.0530999999999999</v>
      </c>
      <c r="E89">
        <v>1.0708</v>
      </c>
      <c r="H89" s="131"/>
      <c r="I89" s="132"/>
      <c r="J89" s="133"/>
      <c r="K89" s="132"/>
      <c r="L89" s="132"/>
      <c r="M89" s="129"/>
      <c r="N89" s="129"/>
      <c r="O89" s="132"/>
      <c r="P89" s="132"/>
      <c r="Q89" s="132"/>
      <c r="R89" s="132"/>
      <c r="S89" s="132"/>
      <c r="T89" s="132"/>
      <c r="U89" s="132"/>
      <c r="V89" s="132"/>
      <c r="W89" s="132"/>
      <c r="X89" s="132"/>
      <c r="Y89" s="129"/>
      <c r="Z89" s="132"/>
      <c r="AA89" s="132"/>
      <c r="AB89" s="132"/>
      <c r="AC89" s="132"/>
      <c r="AD89" s="132"/>
      <c r="AE89" s="132"/>
      <c r="AF89" s="132"/>
      <c r="AG89" s="132"/>
      <c r="AH89" s="132"/>
      <c r="AI89" s="132"/>
      <c r="AJ89" s="132"/>
      <c r="AK89" s="1"/>
      <c r="AL89"/>
      <c r="AM89"/>
      <c r="AN89"/>
      <c r="AO89"/>
      <c r="AP89"/>
      <c r="AQ89" s="7"/>
      <c r="AR89" s="7"/>
      <c r="AS89" s="7"/>
      <c r="AT89" s="7"/>
      <c r="AU89" s="7"/>
      <c r="AV89" s="7"/>
      <c r="AW89" s="7"/>
      <c r="AX89" s="7"/>
      <c r="AY89" s="7"/>
      <c r="AZ89" s="7"/>
      <c r="BA89" s="7"/>
      <c r="BB89" s="7"/>
      <c r="BC89"/>
      <c r="BD89"/>
      <c r="BE89" s="119"/>
      <c r="BF89" s="7"/>
      <c r="BG89" s="110"/>
      <c r="BH89"/>
      <c r="BI89"/>
      <c r="BJ89"/>
      <c r="BK89" s="18"/>
      <c r="BL89"/>
      <c r="BM89"/>
      <c r="BQ89" s="7"/>
      <c r="BR89" s="7"/>
      <c r="BS89" s="7"/>
      <c r="BT89" s="7"/>
      <c r="BU89" s="7"/>
    </row>
    <row r="90" spans="1:73" ht="9.9499999999999993" customHeight="1" x14ac:dyDescent="0.25">
      <c r="A90" t="s">
        <v>47</v>
      </c>
      <c r="B90">
        <v>1.0175000000000001</v>
      </c>
      <c r="C90">
        <v>1.0349999999999999</v>
      </c>
      <c r="D90">
        <v>1.0524</v>
      </c>
      <c r="E90">
        <v>1.0699000000000001</v>
      </c>
      <c r="H90" s="131"/>
      <c r="I90" s="1"/>
      <c r="J90" s="126"/>
      <c r="K90" s="1"/>
      <c r="L90" s="1"/>
      <c r="M90" s="2"/>
      <c r="N90" s="2"/>
      <c r="O90" s="2"/>
      <c r="P90" s="2"/>
      <c r="Q90" s="2"/>
      <c r="R90" s="2"/>
      <c r="S90" s="2"/>
      <c r="T90" s="2"/>
      <c r="U90" s="2"/>
      <c r="V90" s="2"/>
      <c r="W90" s="2"/>
      <c r="X90" s="2"/>
      <c r="Y90" s="2"/>
      <c r="Z90" s="2"/>
      <c r="AA90" s="2"/>
      <c r="AB90" s="2"/>
      <c r="AC90" s="2"/>
      <c r="AD90" s="2"/>
      <c r="AE90" s="2"/>
      <c r="AF90" s="2"/>
      <c r="AG90" s="2"/>
      <c r="AH90" s="2"/>
      <c r="AI90" s="2"/>
      <c r="AJ90" s="2"/>
      <c r="AK90" s="2"/>
      <c r="AQ90" s="7"/>
      <c r="AR90" s="7"/>
      <c r="AS90" s="7"/>
      <c r="AT90" s="7"/>
      <c r="AU90" s="7"/>
      <c r="AV90" s="7"/>
      <c r="AW90" s="7"/>
      <c r="AX90" s="7"/>
      <c r="AY90" s="7"/>
      <c r="AZ90" s="7"/>
      <c r="BA90" s="7"/>
      <c r="BB90" s="7"/>
      <c r="BC90"/>
      <c r="BD90"/>
      <c r="BE90" s="119"/>
      <c r="BF90" s="7"/>
      <c r="BG90" s="110"/>
      <c r="BK90" s="18"/>
      <c r="BQ90" s="7"/>
      <c r="BR90" s="7"/>
      <c r="BS90" s="7"/>
      <c r="BT90" s="7"/>
      <c r="BU90" s="7"/>
    </row>
    <row r="91" spans="1:73" ht="9.9499999999999993" customHeight="1" x14ac:dyDescent="0.25">
      <c r="A91" t="s">
        <v>49</v>
      </c>
      <c r="B91">
        <v>1.0173000000000001</v>
      </c>
      <c r="C91">
        <v>1.0345</v>
      </c>
      <c r="D91">
        <v>1.0518000000000001</v>
      </c>
      <c r="E91">
        <v>1.069</v>
      </c>
      <c r="H91" s="131"/>
      <c r="I91" s="1"/>
      <c r="J91" s="126"/>
      <c r="K91" s="1"/>
      <c r="L91" s="1"/>
      <c r="M91" s="2"/>
      <c r="N91" s="2"/>
      <c r="O91" s="2"/>
      <c r="P91" s="2"/>
      <c r="Q91" s="2"/>
      <c r="R91" s="2"/>
      <c r="S91" s="2"/>
      <c r="T91" s="2"/>
      <c r="U91" s="2"/>
      <c r="V91" s="2"/>
      <c r="W91" s="2"/>
      <c r="X91" s="2"/>
      <c r="Y91" s="2"/>
      <c r="Z91" s="2"/>
      <c r="AA91" s="2"/>
      <c r="AB91" s="2"/>
      <c r="AC91" s="2"/>
      <c r="AD91" s="2"/>
      <c r="AE91" s="2"/>
      <c r="AF91" s="2"/>
      <c r="AG91" s="2"/>
      <c r="AH91" s="2"/>
      <c r="AI91" s="2"/>
      <c r="AJ91" s="2"/>
      <c r="AK91" s="2"/>
      <c r="AQ91" s="7"/>
      <c r="AR91" s="7"/>
      <c r="AS91" s="7"/>
      <c r="AT91" s="7"/>
      <c r="AU91" s="7"/>
      <c r="AV91" s="7"/>
      <c r="AW91" s="7"/>
      <c r="AX91" s="7"/>
      <c r="AY91" s="7"/>
      <c r="AZ91" s="7"/>
      <c r="BA91" s="7"/>
      <c r="BB91" s="7"/>
      <c r="BC91"/>
      <c r="BD91"/>
      <c r="BE91" s="119"/>
      <c r="BF91" s="7"/>
      <c r="BG91" s="110"/>
      <c r="BK91" s="18"/>
      <c r="BQ91" s="7"/>
      <c r="BR91" s="7"/>
      <c r="BS91" s="7"/>
      <c r="BT91" s="7"/>
      <c r="BU91" s="7"/>
    </row>
    <row r="92" spans="1:73" x14ac:dyDescent="0.25">
      <c r="A92" t="s">
        <v>51</v>
      </c>
      <c r="B92">
        <v>1.0169999999999999</v>
      </c>
      <c r="C92">
        <v>1.0341</v>
      </c>
      <c r="D92">
        <v>1.0510999999999999</v>
      </c>
      <c r="E92">
        <v>1.0682</v>
      </c>
      <c r="J92" s="53"/>
      <c r="AQ92" s="7"/>
      <c r="AR92" s="7"/>
      <c r="AS92" s="7"/>
      <c r="AT92" s="7"/>
      <c r="AU92" s="7"/>
      <c r="AV92" s="7"/>
      <c r="AW92" s="7"/>
      <c r="AX92" s="7"/>
      <c r="AY92" s="7"/>
      <c r="AZ92" s="7"/>
      <c r="BA92" s="7"/>
      <c r="BB92" s="7"/>
      <c r="BC92"/>
      <c r="BD92"/>
      <c r="BE92" s="119"/>
      <c r="BF92" s="7"/>
      <c r="BG92" s="110"/>
      <c r="BK92" s="18"/>
      <c r="BQ92" s="7"/>
      <c r="BR92" s="7"/>
      <c r="BS92" s="7"/>
      <c r="BT92" s="7"/>
      <c r="BU92" s="7"/>
    </row>
    <row r="93" spans="1:73" x14ac:dyDescent="0.25">
      <c r="A93" t="s">
        <v>53</v>
      </c>
      <c r="B93">
        <v>1.0167999999999999</v>
      </c>
      <c r="C93">
        <v>1.0337000000000001</v>
      </c>
      <c r="D93">
        <v>1.0505</v>
      </c>
      <c r="E93">
        <v>1.0672999999999999</v>
      </c>
      <c r="J93" s="53"/>
      <c r="AQ93" s="7"/>
      <c r="AR93" s="7"/>
      <c r="AS93" s="7"/>
      <c r="AT93" s="7"/>
      <c r="AU93" s="7"/>
      <c r="AV93" s="7"/>
      <c r="AW93" s="7"/>
      <c r="AX93" s="7"/>
      <c r="AY93" s="7"/>
      <c r="AZ93" s="7"/>
      <c r="BA93" s="7"/>
      <c r="BB93" s="7"/>
      <c r="BC93"/>
      <c r="BD93"/>
      <c r="BE93" s="119"/>
      <c r="BF93" s="7"/>
      <c r="BG93" s="110"/>
      <c r="BK93" s="18"/>
      <c r="BQ93" s="7"/>
      <c r="BR93" s="7"/>
      <c r="BS93" s="7"/>
      <c r="BT93" s="7"/>
      <c r="BU93" s="7"/>
    </row>
    <row r="94" spans="1:73" x14ac:dyDescent="0.25">
      <c r="A94" t="s">
        <v>55</v>
      </c>
      <c r="B94">
        <v>1.0165999999999999</v>
      </c>
      <c r="C94">
        <v>1.0333000000000001</v>
      </c>
      <c r="D94">
        <v>1.0499000000000001</v>
      </c>
      <c r="E94">
        <v>1.0665</v>
      </c>
      <c r="J94" s="53"/>
      <c r="AL94" s="111"/>
      <c r="AQ94" s="7"/>
      <c r="AR94" s="7"/>
      <c r="AS94" s="7"/>
      <c r="AT94" s="7"/>
      <c r="AU94" s="7"/>
      <c r="AV94" s="7"/>
      <c r="AW94" s="7"/>
      <c r="AX94" s="7"/>
      <c r="AY94" s="7"/>
      <c r="AZ94" s="7"/>
      <c r="BA94" s="7"/>
      <c r="BB94" s="7"/>
      <c r="BC94"/>
      <c r="BD94"/>
      <c r="BE94" s="119"/>
      <c r="BF94" s="7"/>
      <c r="BG94" s="110"/>
      <c r="BK94" s="18"/>
      <c r="BQ94" s="7"/>
      <c r="BR94" s="7"/>
      <c r="BS94" s="7"/>
      <c r="BT94" s="7"/>
      <c r="BU94" s="7"/>
    </row>
    <row r="95" spans="1:73" ht="16.5" customHeight="1" x14ac:dyDescent="0.25">
      <c r="A95" t="s">
        <v>57</v>
      </c>
      <c r="B95">
        <v>1.0164</v>
      </c>
      <c r="C95">
        <v>1.0328999999999999</v>
      </c>
      <c r="D95">
        <v>1.0492999999999999</v>
      </c>
      <c r="E95">
        <v>1.0657000000000001</v>
      </c>
      <c r="J95" s="53"/>
      <c r="AQ95" s="7"/>
      <c r="AR95" s="7"/>
      <c r="AS95" s="7"/>
      <c r="AT95" s="7"/>
      <c r="AU95" s="7"/>
      <c r="AV95" s="7"/>
      <c r="AW95" s="7"/>
      <c r="AX95" s="7"/>
      <c r="AY95" s="7"/>
      <c r="AZ95" s="7"/>
      <c r="BA95" s="7"/>
      <c r="BB95" s="7"/>
      <c r="BC95"/>
      <c r="BD95"/>
      <c r="BE95" s="119"/>
      <c r="BF95" s="7"/>
      <c r="BG95" s="110"/>
      <c r="BK95" s="18"/>
      <c r="BQ95" s="7"/>
      <c r="BR95" s="7"/>
      <c r="BS95" s="7"/>
      <c r="BT95" s="7"/>
      <c r="BU95" s="7"/>
    </row>
    <row r="96" spans="1:73" x14ac:dyDescent="0.25">
      <c r="A96" t="s">
        <v>59</v>
      </c>
      <c r="B96">
        <v>1.0162</v>
      </c>
      <c r="C96">
        <v>1.0325</v>
      </c>
      <c r="D96">
        <v>1.0487</v>
      </c>
      <c r="E96">
        <v>1.0649</v>
      </c>
      <c r="J96" s="53"/>
      <c r="AQ96" s="7"/>
      <c r="AR96" s="7"/>
      <c r="AS96" s="7"/>
      <c r="AT96" s="7"/>
      <c r="AU96" s="7"/>
      <c r="AV96" s="7"/>
      <c r="AW96" s="7"/>
      <c r="AX96" s="7"/>
      <c r="AY96" s="7"/>
      <c r="AZ96" s="7"/>
      <c r="BA96" s="7"/>
      <c r="BB96" s="7"/>
      <c r="BC96"/>
      <c r="BD96"/>
      <c r="BE96" s="119"/>
      <c r="BF96" s="7"/>
      <c r="BG96" s="110"/>
      <c r="BK96" s="18"/>
      <c r="BQ96" s="7"/>
      <c r="BR96" s="7"/>
      <c r="BS96" s="7"/>
      <c r="BT96" s="7"/>
      <c r="BU96" s="7"/>
    </row>
    <row r="97" spans="1:73" x14ac:dyDescent="0.25">
      <c r="A97" t="s">
        <v>61</v>
      </c>
      <c r="B97">
        <v>1.016</v>
      </c>
      <c r="C97">
        <v>1.0321</v>
      </c>
      <c r="D97">
        <v>1.0481</v>
      </c>
      <c r="E97">
        <v>1.0642</v>
      </c>
      <c r="J97" s="53"/>
      <c r="AQ97" s="7"/>
      <c r="AR97" s="7"/>
      <c r="AS97" s="7"/>
      <c r="AT97" s="7"/>
      <c r="AU97" s="7"/>
      <c r="AV97" s="7"/>
      <c r="AW97" s="7"/>
      <c r="AX97" s="7"/>
      <c r="AY97" s="7"/>
      <c r="AZ97" s="7"/>
      <c r="BA97" s="7"/>
      <c r="BB97" s="7"/>
      <c r="BC97"/>
      <c r="BD97"/>
      <c r="BE97" s="119"/>
      <c r="BF97" s="7"/>
      <c r="BG97" s="110"/>
      <c r="BK97" s="18"/>
      <c r="BQ97" s="7"/>
      <c r="BR97" s="7"/>
      <c r="BS97" s="7"/>
      <c r="BT97" s="7"/>
      <c r="BU97" s="7"/>
    </row>
    <row r="98" spans="1:73" x14ac:dyDescent="0.25">
      <c r="A98" t="s">
        <v>63</v>
      </c>
      <c r="B98">
        <v>1.0159</v>
      </c>
      <c r="C98">
        <v>1.0317000000000001</v>
      </c>
      <c r="D98">
        <v>1.0476000000000001</v>
      </c>
      <c r="E98">
        <v>1.0633999999999999</v>
      </c>
      <c r="J98" s="53"/>
      <c r="AQ98" s="7"/>
      <c r="AR98" s="7"/>
      <c r="AS98" s="7"/>
      <c r="AT98" s="7"/>
      <c r="AU98" s="7"/>
      <c r="AV98" s="7"/>
      <c r="AW98" s="7"/>
      <c r="AX98" s="7"/>
      <c r="AY98" s="7"/>
      <c r="AZ98" s="7"/>
      <c r="BA98" s="7"/>
      <c r="BB98" s="7"/>
      <c r="BC98"/>
      <c r="BD98"/>
      <c r="BE98" s="119"/>
      <c r="BF98" s="7"/>
      <c r="BG98" s="110"/>
      <c r="BK98" s="18"/>
      <c r="BQ98" s="7"/>
      <c r="BR98" s="7"/>
      <c r="BS98" s="7"/>
      <c r="BT98" s="7"/>
      <c r="BU98" s="7"/>
    </row>
    <row r="99" spans="1:73" x14ac:dyDescent="0.25">
      <c r="A99" t="s">
        <v>65</v>
      </c>
      <c r="B99">
        <v>1.0157</v>
      </c>
      <c r="C99">
        <v>1.0313000000000001</v>
      </c>
      <c r="D99">
        <v>1.0469999999999999</v>
      </c>
      <c r="E99">
        <v>1.0627</v>
      </c>
      <c r="J99" s="53"/>
      <c r="AQ99" s="7"/>
      <c r="AR99" s="7"/>
      <c r="AS99" s="7"/>
      <c r="AT99" s="7"/>
      <c r="AU99" s="7"/>
      <c r="AV99" s="7"/>
      <c r="AW99" s="7"/>
      <c r="AX99" s="7"/>
      <c r="AY99" s="7"/>
      <c r="AZ99" s="7"/>
      <c r="BA99" s="7"/>
      <c r="BB99" s="7"/>
      <c r="BC99"/>
      <c r="BD99"/>
      <c r="BE99" s="119"/>
      <c r="BF99" s="7"/>
      <c r="BG99" s="110"/>
      <c r="BK99" s="18"/>
      <c r="BQ99" s="7"/>
      <c r="BR99" s="7"/>
      <c r="BS99" s="7"/>
      <c r="BT99" s="7"/>
      <c r="BU99" s="7"/>
    </row>
    <row r="100" spans="1:73" x14ac:dyDescent="0.25">
      <c r="A100" t="s">
        <v>67</v>
      </c>
      <c r="B100">
        <v>1.0155000000000001</v>
      </c>
      <c r="C100">
        <v>1.0309999999999999</v>
      </c>
      <c r="D100">
        <v>1.0465</v>
      </c>
      <c r="E100">
        <v>1.0620000000000001</v>
      </c>
      <c r="J100" s="53"/>
      <c r="AQ100" s="7"/>
      <c r="AR100" s="7"/>
      <c r="AS100" s="7"/>
      <c r="AT100" s="7"/>
      <c r="AU100" s="7"/>
      <c r="AV100" s="7"/>
      <c r="AW100" s="7"/>
      <c r="AX100" s="7"/>
      <c r="AY100" s="7"/>
      <c r="AZ100" s="7"/>
      <c r="BA100" s="7"/>
      <c r="BB100" s="7"/>
      <c r="BC100"/>
      <c r="BD100"/>
      <c r="BE100" s="119"/>
      <c r="BF100" s="7"/>
      <c r="BG100" s="110"/>
      <c r="BK100" s="18"/>
      <c r="BQ100" s="7"/>
      <c r="BR100" s="7"/>
      <c r="BS100" s="7"/>
      <c r="BT100" s="7"/>
      <c r="BU100" s="7"/>
    </row>
    <row r="101" spans="1:73" x14ac:dyDescent="0.25">
      <c r="A101" t="s">
        <v>69</v>
      </c>
      <c r="B101">
        <v>1.0153000000000001</v>
      </c>
      <c r="C101">
        <v>1.0306</v>
      </c>
      <c r="D101">
        <v>1.046</v>
      </c>
      <c r="E101">
        <v>1.0612999999999999</v>
      </c>
      <c r="J101" s="53"/>
      <c r="AQ101" s="7"/>
      <c r="AR101" s="7"/>
      <c r="AS101" s="7"/>
      <c r="AT101" s="7"/>
      <c r="AU101" s="7"/>
      <c r="AV101" s="7"/>
      <c r="AW101" s="7"/>
      <c r="AX101" s="7"/>
      <c r="AY101" s="7"/>
      <c r="AZ101" s="7"/>
      <c r="BA101" s="7"/>
      <c r="BB101" s="7"/>
      <c r="BC101"/>
      <c r="BD101"/>
      <c r="BE101" s="119"/>
      <c r="BF101" s="7"/>
      <c r="BG101" s="110"/>
      <c r="BK101" s="18"/>
      <c r="BQ101" s="7"/>
      <c r="BR101" s="7"/>
      <c r="BS101" s="7"/>
      <c r="BT101" s="7"/>
      <c r="BU101" s="7"/>
    </row>
    <row r="102" spans="1:73" x14ac:dyDescent="0.25">
      <c r="A102" t="s">
        <v>71</v>
      </c>
      <c r="B102">
        <v>1.0152000000000001</v>
      </c>
      <c r="C102">
        <v>1.0303</v>
      </c>
      <c r="D102">
        <v>1.0455000000000001</v>
      </c>
      <c r="E102">
        <v>1.0606</v>
      </c>
      <c r="J102" s="53"/>
      <c r="AQ102" s="7"/>
      <c r="AR102" s="7"/>
      <c r="AS102" s="7"/>
      <c r="AT102" s="7"/>
      <c r="AU102" s="7"/>
      <c r="AV102" s="7"/>
      <c r="AW102" s="7"/>
      <c r="AX102" s="7"/>
      <c r="AY102" s="7"/>
      <c r="AZ102" s="7"/>
      <c r="BA102" s="7"/>
      <c r="BB102" s="7"/>
      <c r="BC102"/>
      <c r="BD102"/>
      <c r="BE102" s="119"/>
      <c r="BF102" s="7"/>
      <c r="BG102" s="110"/>
      <c r="BK102" s="18"/>
      <c r="BQ102" s="7"/>
      <c r="BR102" s="7"/>
      <c r="BS102" s="7"/>
      <c r="BT102" s="7"/>
      <c r="BU102" s="7"/>
    </row>
    <row r="103" spans="1:73" x14ac:dyDescent="0.25">
      <c r="A103" t="s">
        <v>73</v>
      </c>
      <c r="B103">
        <v>1.0149999999999999</v>
      </c>
      <c r="C103">
        <v>1.03</v>
      </c>
      <c r="D103">
        <v>1.0449999999999999</v>
      </c>
      <c r="E103">
        <v>1.0599000000000001</v>
      </c>
      <c r="J103" s="53"/>
      <c r="AQ103" s="7"/>
      <c r="AR103" s="7"/>
      <c r="AS103" s="7"/>
      <c r="AT103" s="7"/>
      <c r="AU103" s="7"/>
      <c r="AV103" s="7"/>
      <c r="AW103" s="7"/>
      <c r="AX103" s="7"/>
      <c r="AY103" s="7"/>
      <c r="AZ103" s="7"/>
      <c r="BA103" s="7"/>
      <c r="BB103" s="7"/>
      <c r="BC103"/>
      <c r="BD103"/>
      <c r="BE103" s="119"/>
      <c r="BF103" s="7"/>
      <c r="BG103" s="110"/>
      <c r="BK103" s="18"/>
      <c r="BQ103" s="7"/>
      <c r="BR103" s="7"/>
      <c r="BS103" s="7"/>
      <c r="BT103" s="7"/>
      <c r="BU103" s="7"/>
    </row>
    <row r="104" spans="1:73" x14ac:dyDescent="0.25">
      <c r="A104" t="s">
        <v>75</v>
      </c>
      <c r="B104">
        <v>1.0147999999999999</v>
      </c>
      <c r="C104">
        <v>1.0296000000000001</v>
      </c>
      <c r="D104">
        <v>1.0445</v>
      </c>
      <c r="E104">
        <v>1.0592999999999999</v>
      </c>
      <c r="J104" s="53"/>
      <c r="AQ104" s="7"/>
      <c r="AR104" s="7"/>
      <c r="AS104" s="7"/>
      <c r="AT104" s="7"/>
      <c r="AU104" s="7"/>
      <c r="AV104" s="7"/>
      <c r="AW104" s="7"/>
      <c r="AX104" s="7"/>
      <c r="AY104" s="7"/>
      <c r="AZ104" s="7"/>
      <c r="BA104" s="7"/>
      <c r="BB104" s="7"/>
      <c r="BC104"/>
      <c r="BD104"/>
      <c r="BE104" s="119"/>
      <c r="BF104" s="7"/>
      <c r="BG104" s="110"/>
      <c r="BK104" s="18"/>
      <c r="BQ104" s="7"/>
      <c r="BR104" s="7"/>
      <c r="BS104" s="7"/>
      <c r="BT104" s="7"/>
      <c r="BU104" s="7"/>
    </row>
    <row r="105" spans="1:73" x14ac:dyDescent="0.25">
      <c r="A105" t="s">
        <v>77</v>
      </c>
      <c r="B105">
        <v>1.0146999999999999</v>
      </c>
      <c r="C105">
        <v>1.0293000000000001</v>
      </c>
      <c r="D105">
        <v>1.044</v>
      </c>
      <c r="E105">
        <v>1.0587</v>
      </c>
      <c r="J105" s="53"/>
      <c r="AQ105" s="7"/>
      <c r="AR105" s="7"/>
      <c r="AS105" s="7"/>
      <c r="AT105" s="7"/>
      <c r="AU105" s="7"/>
      <c r="AV105" s="7"/>
      <c r="AW105" s="7"/>
      <c r="AX105" s="7"/>
      <c r="AY105" s="7"/>
      <c r="AZ105" s="7"/>
      <c r="BA105" s="7"/>
      <c r="BB105" s="7"/>
      <c r="BC105"/>
      <c r="BD105"/>
      <c r="BE105" s="119"/>
      <c r="BF105" s="7"/>
      <c r="BG105" s="110"/>
      <c r="BK105" s="18"/>
      <c r="BQ105" s="7"/>
      <c r="BR105" s="7"/>
      <c r="BS105" s="7"/>
      <c r="BT105" s="7"/>
      <c r="BU105" s="7"/>
    </row>
    <row r="106" spans="1:73" x14ac:dyDescent="0.25">
      <c r="A106" t="s">
        <v>79</v>
      </c>
      <c r="B106">
        <v>1.0145</v>
      </c>
      <c r="C106">
        <v>1.0289999999999999</v>
      </c>
      <c r="D106">
        <v>1.0435000000000001</v>
      </c>
      <c r="E106">
        <v>1.0580000000000001</v>
      </c>
      <c r="J106" s="53"/>
      <c r="AQ106" s="7"/>
      <c r="AR106" s="7"/>
      <c r="AS106" s="7"/>
      <c r="AT106" s="7"/>
      <c r="AU106" s="7"/>
      <c r="AV106" s="7"/>
      <c r="AW106" s="7"/>
      <c r="AX106" s="7"/>
      <c r="AY106" s="7"/>
      <c r="AZ106" s="7"/>
      <c r="BA106" s="7"/>
      <c r="BB106" s="7"/>
      <c r="BC106"/>
      <c r="BD106"/>
      <c r="BE106" s="119"/>
      <c r="BF106" s="7"/>
      <c r="BG106" s="110"/>
      <c r="BK106" s="18"/>
      <c r="BQ106" s="7"/>
      <c r="BR106" s="7"/>
      <c r="BS106" s="7"/>
      <c r="BT106" s="7"/>
      <c r="BU106" s="7"/>
    </row>
    <row r="107" spans="1:73" x14ac:dyDescent="0.25">
      <c r="A107" t="s">
        <v>81</v>
      </c>
      <c r="B107">
        <v>1.0144</v>
      </c>
      <c r="C107">
        <v>1.0286999999999999</v>
      </c>
      <c r="D107">
        <v>1.0430999999999999</v>
      </c>
      <c r="E107">
        <v>1.0573999999999999</v>
      </c>
      <c r="J107" s="53"/>
      <c r="AQ107" s="7"/>
      <c r="AR107" s="7"/>
      <c r="AS107" s="7"/>
      <c r="AT107" s="7"/>
      <c r="AU107" s="7"/>
      <c r="AV107" s="7"/>
      <c r="AW107" s="7"/>
      <c r="AX107" s="7"/>
      <c r="AY107" s="7"/>
      <c r="AZ107" s="7"/>
      <c r="BA107" s="7"/>
      <c r="BB107" s="7"/>
      <c r="BC107"/>
      <c r="BD107"/>
      <c r="BE107" s="119"/>
      <c r="BF107" s="7"/>
      <c r="BG107" s="110"/>
      <c r="BK107" s="18"/>
      <c r="BQ107" s="7"/>
      <c r="BR107" s="7"/>
      <c r="BS107" s="7"/>
      <c r="BT107" s="7"/>
      <c r="BU107" s="7"/>
    </row>
    <row r="108" spans="1:73" x14ac:dyDescent="0.25">
      <c r="A108" t="s">
        <v>83</v>
      </c>
      <c r="B108">
        <v>1.0142</v>
      </c>
      <c r="C108">
        <v>1.0284</v>
      </c>
      <c r="D108">
        <v>1.0426</v>
      </c>
      <c r="E108">
        <v>1.0568</v>
      </c>
      <c r="J108" s="53"/>
      <c r="AQ108" s="7"/>
      <c r="AR108" s="7"/>
      <c r="AS108" s="7"/>
      <c r="AT108" s="7"/>
      <c r="AU108" s="7"/>
      <c r="AV108" s="7"/>
      <c r="AW108" s="7"/>
      <c r="AX108" s="7"/>
      <c r="AY108" s="7"/>
      <c r="AZ108" s="7"/>
      <c r="BA108" s="7"/>
      <c r="BB108" s="7"/>
      <c r="BC108"/>
      <c r="BD108"/>
      <c r="BE108" s="119"/>
      <c r="BF108" s="7"/>
      <c r="BG108" s="110"/>
      <c r="BK108" s="18"/>
      <c r="BQ108" s="7"/>
      <c r="BR108" s="7"/>
      <c r="BS108" s="7"/>
      <c r="BT108" s="7"/>
      <c r="BU108" s="7"/>
    </row>
    <row r="109" spans="1:73" x14ac:dyDescent="0.25">
      <c r="A109" t="s">
        <v>85</v>
      </c>
      <c r="B109">
        <v>1.0141</v>
      </c>
      <c r="C109">
        <v>1.0281</v>
      </c>
      <c r="D109">
        <v>1.0422</v>
      </c>
      <c r="E109">
        <v>1.0562</v>
      </c>
      <c r="J109" s="53"/>
      <c r="AQ109" s="7"/>
      <c r="AR109" s="7"/>
      <c r="AS109" s="7"/>
      <c r="AT109" s="7"/>
      <c r="AU109" s="7"/>
      <c r="AV109" s="7"/>
      <c r="AW109" s="7"/>
      <c r="AX109" s="7"/>
      <c r="AY109" s="7"/>
      <c r="AZ109" s="7"/>
      <c r="BA109" s="7"/>
      <c r="BB109" s="7"/>
      <c r="BC109"/>
      <c r="BD109"/>
      <c r="BE109" s="119"/>
      <c r="BF109" s="7"/>
      <c r="BG109" s="110"/>
      <c r="BK109" s="18"/>
      <c r="BQ109" s="7"/>
      <c r="BR109" s="7"/>
      <c r="BS109" s="7"/>
      <c r="BT109" s="7"/>
      <c r="BU109" s="7"/>
    </row>
    <row r="110" spans="1:73" x14ac:dyDescent="0.25">
      <c r="A110" t="s">
        <v>87</v>
      </c>
      <c r="B110">
        <v>1.0139</v>
      </c>
      <c r="C110">
        <v>1.0278</v>
      </c>
      <c r="D110">
        <v>1.0417000000000001</v>
      </c>
      <c r="E110">
        <v>1.0557000000000001</v>
      </c>
      <c r="J110" s="53"/>
      <c r="AQ110" s="7"/>
      <c r="AR110" s="7"/>
      <c r="AS110" s="7"/>
      <c r="AT110" s="7"/>
      <c r="AU110" s="7"/>
      <c r="AV110" s="7"/>
      <c r="AW110" s="7"/>
      <c r="AX110" s="7"/>
      <c r="AY110" s="7"/>
      <c r="AZ110" s="7"/>
      <c r="BA110" s="7"/>
      <c r="BB110" s="7"/>
      <c r="BC110"/>
      <c r="BD110"/>
      <c r="BE110" s="119"/>
      <c r="BF110" s="7"/>
      <c r="BG110" s="110"/>
      <c r="BK110" s="18"/>
      <c r="BQ110" s="7"/>
      <c r="BR110" s="7"/>
      <c r="BS110" s="7"/>
      <c r="BT110" s="7"/>
      <c r="BU110" s="7"/>
    </row>
    <row r="111" spans="1:73" x14ac:dyDescent="0.25">
      <c r="A111" t="s">
        <v>89</v>
      </c>
      <c r="B111">
        <v>1.0138</v>
      </c>
      <c r="C111">
        <v>1.0276000000000001</v>
      </c>
      <c r="D111">
        <v>1.0412999999999999</v>
      </c>
      <c r="E111">
        <v>1.0550999999999999</v>
      </c>
      <c r="J111" s="53"/>
      <c r="AQ111" s="7"/>
      <c r="AR111" s="7"/>
      <c r="AS111" s="7"/>
      <c r="AT111" s="7"/>
      <c r="AU111" s="7"/>
      <c r="AV111" s="7"/>
      <c r="AW111" s="7"/>
      <c r="AX111" s="7"/>
      <c r="AY111" s="7"/>
      <c r="AZ111" s="7"/>
      <c r="BA111" s="7"/>
      <c r="BB111" s="7"/>
      <c r="BC111"/>
      <c r="BD111"/>
      <c r="BE111" s="119"/>
      <c r="BF111" s="7"/>
      <c r="BG111" s="110"/>
      <c r="BK111" s="18"/>
      <c r="BQ111" s="7"/>
      <c r="BR111" s="7"/>
      <c r="BS111" s="7"/>
      <c r="BT111" s="7"/>
      <c r="BU111" s="7"/>
    </row>
    <row r="112" spans="1:73" x14ac:dyDescent="0.25">
      <c r="A112" t="s">
        <v>91</v>
      </c>
      <c r="B112">
        <v>1.0136000000000001</v>
      </c>
      <c r="C112">
        <v>1.0273000000000001</v>
      </c>
      <c r="D112">
        <v>1.0408999999999999</v>
      </c>
      <c r="E112">
        <v>1.0546</v>
      </c>
      <c r="J112" s="53"/>
      <c r="AQ112" s="7"/>
      <c r="AR112" s="7"/>
      <c r="AS112" s="7"/>
      <c r="AT112" s="7"/>
      <c r="AU112" s="7"/>
      <c r="AV112" s="7"/>
      <c r="AW112" s="7"/>
      <c r="AX112" s="7"/>
      <c r="AY112" s="7"/>
      <c r="AZ112" s="7"/>
      <c r="BA112" s="7"/>
      <c r="BB112" s="7"/>
      <c r="BC112"/>
      <c r="BD112"/>
      <c r="BE112" s="119"/>
      <c r="BF112" s="7"/>
      <c r="BG112" s="110"/>
      <c r="BK112" s="18"/>
      <c r="BQ112" s="7"/>
      <c r="BR112" s="7"/>
      <c r="BS112" s="7"/>
      <c r="BT112" s="7"/>
      <c r="BU112" s="7"/>
    </row>
    <row r="113" spans="1:73" x14ac:dyDescent="0.25">
      <c r="A113" t="s">
        <v>93</v>
      </c>
      <c r="B113">
        <v>1.0135000000000001</v>
      </c>
      <c r="C113">
        <v>1.0269999999999999</v>
      </c>
      <c r="D113">
        <v>1.0405</v>
      </c>
      <c r="E113">
        <v>1.054</v>
      </c>
      <c r="J113" s="53"/>
      <c r="AQ113" s="7"/>
      <c r="AR113" s="7"/>
      <c r="AS113" s="7"/>
      <c r="AT113" s="7"/>
      <c r="AU113" s="7"/>
      <c r="AV113" s="7"/>
      <c r="AW113" s="7"/>
      <c r="AX113" s="7"/>
      <c r="AY113" s="7"/>
      <c r="AZ113" s="7"/>
      <c r="BA113" s="7"/>
      <c r="BB113" s="7"/>
      <c r="BC113"/>
      <c r="BD113"/>
      <c r="BE113" s="119"/>
      <c r="BF113" s="7"/>
      <c r="BG113" s="110"/>
      <c r="BK113" s="18"/>
      <c r="BQ113" s="7"/>
      <c r="BR113" s="7"/>
      <c r="BS113" s="7"/>
      <c r="BT113" s="7"/>
      <c r="BU113" s="7"/>
    </row>
    <row r="114" spans="1:73" x14ac:dyDescent="0.25">
      <c r="A114" t="s">
        <v>95</v>
      </c>
      <c r="B114">
        <v>1.0134000000000001</v>
      </c>
      <c r="C114">
        <v>1.0266999999999999</v>
      </c>
      <c r="D114">
        <v>1.0401</v>
      </c>
      <c r="E114">
        <v>1.0535000000000001</v>
      </c>
      <c r="J114" s="53"/>
      <c r="AQ114" s="7"/>
      <c r="AR114" s="7"/>
      <c r="AS114" s="7"/>
      <c r="AT114" s="7"/>
      <c r="AU114" s="7"/>
      <c r="AV114" s="7"/>
      <c r="AW114" s="7"/>
      <c r="AX114" s="7"/>
      <c r="AY114" s="7"/>
      <c r="AZ114" s="7"/>
      <c r="BA114" s="7"/>
      <c r="BB114" s="7"/>
      <c r="BC114"/>
      <c r="BD114"/>
      <c r="BE114" s="119"/>
      <c r="BF114" s="7"/>
      <c r="BG114" s="110"/>
      <c r="BK114" s="18"/>
      <c r="BQ114" s="7"/>
      <c r="BR114" s="7"/>
      <c r="BS114" s="7"/>
      <c r="BT114" s="7"/>
      <c r="BU114" s="7"/>
    </row>
    <row r="115" spans="1:73" x14ac:dyDescent="0.25">
      <c r="A115" t="s">
        <v>97</v>
      </c>
      <c r="B115">
        <v>1.0132000000000001</v>
      </c>
      <c r="C115">
        <v>1.0265</v>
      </c>
      <c r="D115">
        <v>1.0397000000000001</v>
      </c>
      <c r="E115">
        <v>1.0529999999999999</v>
      </c>
      <c r="J115" s="53"/>
      <c r="AQ115" s="7"/>
      <c r="AR115" s="7"/>
      <c r="AS115" s="7"/>
      <c r="AT115" s="7"/>
      <c r="AU115" s="7"/>
      <c r="AV115" s="7"/>
      <c r="AW115" s="7"/>
      <c r="AX115" s="7"/>
      <c r="AY115" s="7"/>
      <c r="AZ115" s="7"/>
      <c r="BA115" s="7"/>
      <c r="BB115" s="7"/>
      <c r="BC115"/>
      <c r="BD115"/>
      <c r="BE115" s="119"/>
      <c r="BF115" s="7"/>
      <c r="BG115" s="110"/>
      <c r="BK115" s="18"/>
      <c r="BQ115" s="7"/>
      <c r="BR115" s="7"/>
      <c r="BS115" s="7"/>
      <c r="BT115" s="7"/>
      <c r="BU115" s="7"/>
    </row>
    <row r="116" spans="1:73" x14ac:dyDescent="0.25">
      <c r="A116" t="s">
        <v>99</v>
      </c>
      <c r="B116">
        <v>1.0130999999999999</v>
      </c>
      <c r="C116">
        <v>1.0262</v>
      </c>
      <c r="D116">
        <v>1.0392999999999999</v>
      </c>
      <c r="E116">
        <v>1.0525</v>
      </c>
      <c r="J116" s="53"/>
      <c r="AQ116" s="7"/>
      <c r="AR116" s="7"/>
      <c r="AS116" s="7"/>
      <c r="AT116" s="7"/>
      <c r="AU116" s="7"/>
      <c r="AV116" s="7"/>
      <c r="AW116" s="7"/>
      <c r="AX116" s="7"/>
      <c r="AY116" s="7"/>
      <c r="AZ116" s="7"/>
      <c r="BA116" s="7"/>
      <c r="BB116" s="7"/>
      <c r="BC116"/>
      <c r="BD116"/>
      <c r="BE116" s="119"/>
      <c r="BF116" s="7"/>
      <c r="BG116" s="110"/>
      <c r="BK116" s="18"/>
      <c r="BQ116" s="7"/>
      <c r="BR116" s="7"/>
      <c r="BS116" s="7"/>
      <c r="BT116" s="7"/>
      <c r="BU116" s="7"/>
    </row>
    <row r="117" spans="1:73" x14ac:dyDescent="0.25">
      <c r="A117" t="s">
        <v>101</v>
      </c>
      <c r="B117">
        <v>1.0129999999999999</v>
      </c>
      <c r="C117">
        <v>1.026</v>
      </c>
      <c r="D117">
        <v>1.0389999999999999</v>
      </c>
      <c r="E117">
        <v>1.052</v>
      </c>
      <c r="J117" s="53"/>
      <c r="AQ117" s="7"/>
      <c r="AR117" s="7"/>
      <c r="AS117" s="7"/>
      <c r="AT117" s="7"/>
      <c r="AU117" s="7"/>
      <c r="AV117" s="7"/>
      <c r="AW117" s="7"/>
      <c r="AX117" s="7"/>
      <c r="AY117" s="7"/>
      <c r="AZ117" s="7"/>
      <c r="BA117" s="7"/>
      <c r="BB117" s="7"/>
      <c r="BC117"/>
      <c r="BD117"/>
      <c r="BE117" s="119"/>
      <c r="BF117" s="7"/>
      <c r="BG117" s="110"/>
      <c r="BK117" s="18"/>
      <c r="BQ117" s="7"/>
      <c r="BR117" s="7"/>
      <c r="BS117" s="7"/>
      <c r="BT117" s="7"/>
      <c r="BU117" s="7"/>
    </row>
    <row r="118" spans="1:73" x14ac:dyDescent="0.25">
      <c r="A118" t="s">
        <v>103</v>
      </c>
      <c r="B118">
        <v>1.0128999999999999</v>
      </c>
      <c r="C118">
        <v>1.0257000000000001</v>
      </c>
      <c r="D118">
        <v>1.0386</v>
      </c>
      <c r="E118">
        <v>1.0515000000000001</v>
      </c>
      <c r="J118" s="53"/>
      <c r="AQ118" s="7"/>
      <c r="AR118" s="7"/>
      <c r="AS118" s="7"/>
      <c r="AT118" s="7"/>
      <c r="AU118" s="7"/>
      <c r="AV118" s="7"/>
      <c r="AW118" s="7"/>
      <c r="AX118" s="7"/>
      <c r="AY118" s="7"/>
      <c r="AZ118" s="7"/>
      <c r="BA118" s="7"/>
      <c r="BB118" s="7"/>
      <c r="BC118"/>
      <c r="BD118"/>
      <c r="BE118" s="119"/>
      <c r="BF118" s="7"/>
      <c r="BG118" s="110"/>
      <c r="BK118" s="18"/>
      <c r="BQ118" s="7"/>
      <c r="BR118" s="7"/>
      <c r="BS118" s="7"/>
      <c r="BT118" s="7"/>
      <c r="BU118" s="7"/>
    </row>
    <row r="119" spans="1:73" x14ac:dyDescent="0.25">
      <c r="A119" t="s">
        <v>105</v>
      </c>
      <c r="B119">
        <v>1.0126999999999999</v>
      </c>
      <c r="C119">
        <v>1.0255000000000001</v>
      </c>
      <c r="D119">
        <v>1.0382</v>
      </c>
      <c r="E119">
        <v>1.0509999999999999</v>
      </c>
      <c r="J119" s="53"/>
      <c r="AQ119" s="7"/>
      <c r="AR119" s="7"/>
      <c r="AS119" s="7"/>
      <c r="AT119" s="7"/>
      <c r="AU119" s="7"/>
      <c r="AV119" s="7"/>
      <c r="AW119" s="7"/>
      <c r="AX119" s="7"/>
      <c r="AY119" s="7"/>
      <c r="AZ119" s="7"/>
      <c r="BA119" s="7"/>
      <c r="BB119" s="7"/>
      <c r="BC119"/>
      <c r="BD119"/>
      <c r="BE119" s="119"/>
      <c r="BF119" s="7"/>
      <c r="BG119" s="110"/>
      <c r="BK119" s="18"/>
      <c r="BQ119" s="7"/>
      <c r="BR119" s="7"/>
      <c r="BS119" s="7"/>
      <c r="BT119" s="7"/>
      <c r="BU119" s="7"/>
    </row>
    <row r="120" spans="1:73" x14ac:dyDescent="0.25">
      <c r="A120" t="s">
        <v>107</v>
      </c>
      <c r="B120">
        <v>1.0125999999999999</v>
      </c>
      <c r="C120">
        <v>1.0253000000000001</v>
      </c>
      <c r="D120">
        <v>1.0379</v>
      </c>
      <c r="E120">
        <v>1.0505</v>
      </c>
      <c r="J120" s="53"/>
      <c r="AQ120" s="7"/>
      <c r="AR120" s="7"/>
      <c r="AS120" s="7"/>
      <c r="AT120" s="7"/>
      <c r="AU120" s="7"/>
      <c r="AV120" s="7"/>
      <c r="AW120" s="7"/>
      <c r="AX120" s="7"/>
      <c r="AY120" s="7"/>
      <c r="AZ120" s="7"/>
      <c r="BA120" s="7"/>
      <c r="BB120" s="7"/>
      <c r="BC120"/>
      <c r="BD120"/>
      <c r="BE120" s="119"/>
      <c r="BF120" s="7"/>
      <c r="BG120" s="110"/>
      <c r="BK120" s="18"/>
      <c r="BQ120" s="7"/>
      <c r="BR120" s="7"/>
      <c r="BS120" s="7"/>
      <c r="BT120" s="7"/>
      <c r="BU120" s="7"/>
    </row>
    <row r="121" spans="1:73" x14ac:dyDescent="0.25">
      <c r="A121" t="s">
        <v>109</v>
      </c>
      <c r="B121">
        <v>1.0125</v>
      </c>
      <c r="C121">
        <v>1.0249999999999999</v>
      </c>
      <c r="D121">
        <v>1.0375000000000001</v>
      </c>
      <c r="E121">
        <v>1.0501</v>
      </c>
      <c r="J121" s="53"/>
      <c r="AQ121" s="7"/>
      <c r="AR121" s="7"/>
      <c r="AS121" s="7"/>
      <c r="AT121" s="7"/>
      <c r="AU121" s="7"/>
      <c r="AV121" s="7"/>
      <c r="AW121" s="7"/>
      <c r="AX121" s="7"/>
      <c r="AY121" s="7"/>
      <c r="AZ121" s="7"/>
      <c r="BA121" s="7"/>
      <c r="BB121" s="7"/>
      <c r="BC121"/>
      <c r="BD121"/>
      <c r="BE121" s="119"/>
      <c r="BF121" s="7"/>
      <c r="BG121" s="110"/>
      <c r="BK121" s="18"/>
      <c r="BQ121" s="7"/>
      <c r="BR121" s="7"/>
      <c r="BS121" s="7"/>
      <c r="BT121" s="7"/>
      <c r="BU121" s="7"/>
    </row>
    <row r="122" spans="1:73" x14ac:dyDescent="0.25">
      <c r="A122" t="s">
        <v>111</v>
      </c>
      <c r="B122">
        <v>1.0124</v>
      </c>
      <c r="C122">
        <v>1.0247999999999999</v>
      </c>
      <c r="D122">
        <v>1.0371999999999999</v>
      </c>
      <c r="E122">
        <v>1.0496000000000001</v>
      </c>
      <c r="J122" s="53"/>
      <c r="AQ122" s="7"/>
      <c r="AR122" s="7"/>
      <c r="AS122" s="7"/>
      <c r="AT122" s="7"/>
      <c r="AU122" s="7"/>
      <c r="AV122" s="7"/>
      <c r="AW122" s="7"/>
      <c r="AX122" s="7"/>
      <c r="AY122" s="7"/>
      <c r="AZ122" s="7"/>
      <c r="BA122" s="7"/>
      <c r="BB122" s="7"/>
      <c r="BC122"/>
      <c r="BD122"/>
      <c r="BE122" s="119"/>
      <c r="BF122" s="7"/>
      <c r="BG122" s="110"/>
      <c r="BK122" s="18"/>
      <c r="BQ122" s="7"/>
      <c r="BR122" s="7"/>
      <c r="BS122" s="7"/>
      <c r="BT122" s="7"/>
      <c r="BU122" s="7"/>
    </row>
    <row r="123" spans="1:73" x14ac:dyDescent="0.25">
      <c r="A123" t="s">
        <v>113</v>
      </c>
      <c r="B123">
        <v>1.0123</v>
      </c>
      <c r="C123">
        <v>1.0246</v>
      </c>
      <c r="D123">
        <v>1.0368999999999999</v>
      </c>
      <c r="E123">
        <v>1.0491999999999999</v>
      </c>
      <c r="J123" s="53"/>
      <c r="AQ123" s="7"/>
      <c r="AR123" s="7"/>
      <c r="AS123" s="7"/>
      <c r="AT123" s="7"/>
      <c r="AU123" s="7"/>
      <c r="AV123" s="7"/>
      <c r="AW123" s="7"/>
      <c r="AX123" s="7"/>
      <c r="AY123" s="7"/>
      <c r="AZ123" s="7"/>
      <c r="BA123" s="7"/>
      <c r="BB123" s="7"/>
      <c r="BC123"/>
      <c r="BD123"/>
      <c r="BE123" s="119"/>
      <c r="BF123" s="7"/>
      <c r="BG123" s="110"/>
      <c r="BK123" s="18"/>
      <c r="BQ123" s="7"/>
      <c r="BR123" s="7"/>
      <c r="BS123" s="7"/>
      <c r="BT123" s="7"/>
      <c r="BU123" s="7"/>
    </row>
    <row r="124" spans="1:73" x14ac:dyDescent="0.25">
      <c r="A124" t="s">
        <v>115</v>
      </c>
      <c r="B124">
        <v>1.0122</v>
      </c>
      <c r="C124">
        <v>1.0244</v>
      </c>
      <c r="D124">
        <v>1.0365</v>
      </c>
      <c r="E124">
        <v>1.0487</v>
      </c>
      <c r="J124" s="53"/>
      <c r="AQ124" s="7"/>
      <c r="AR124" s="7"/>
      <c r="AS124" s="7"/>
      <c r="AT124" s="7"/>
      <c r="AU124" s="7"/>
      <c r="AV124" s="7"/>
      <c r="AW124" s="7"/>
      <c r="AX124" s="7"/>
      <c r="AY124" s="7"/>
      <c r="AZ124" s="7"/>
      <c r="BA124" s="7"/>
      <c r="BB124" s="7"/>
      <c r="BC124"/>
      <c r="BD124"/>
      <c r="BE124" s="119"/>
      <c r="BF124" s="7"/>
      <c r="BG124" s="110"/>
      <c r="BK124" s="18"/>
      <c r="BQ124" s="7"/>
      <c r="BR124" s="7"/>
      <c r="BS124" s="7"/>
      <c r="BT124" s="7"/>
      <c r="BU124" s="7"/>
    </row>
    <row r="125" spans="1:73" x14ac:dyDescent="0.25">
      <c r="A125" t="s">
        <v>117</v>
      </c>
      <c r="B125">
        <v>1.0121</v>
      </c>
      <c r="C125">
        <v>1.0241</v>
      </c>
      <c r="D125">
        <v>1.0362</v>
      </c>
      <c r="E125">
        <v>1.0483</v>
      </c>
      <c r="J125" s="53"/>
      <c r="AQ125" s="7"/>
      <c r="AR125" s="7"/>
      <c r="AS125" s="7"/>
      <c r="AT125" s="7"/>
      <c r="AU125" s="7"/>
      <c r="AV125" s="7"/>
      <c r="AW125" s="7"/>
      <c r="AX125" s="7"/>
      <c r="AY125" s="7"/>
      <c r="AZ125" s="7"/>
      <c r="BA125" s="7"/>
      <c r="BB125" s="7"/>
      <c r="BC125"/>
      <c r="BD125"/>
      <c r="BE125" s="119"/>
      <c r="BF125" s="7"/>
      <c r="BG125" s="110"/>
      <c r="BK125" s="18"/>
      <c r="BQ125" s="7"/>
      <c r="BR125" s="7"/>
      <c r="BS125" s="7"/>
      <c r="BT125" s="7"/>
      <c r="BU125" s="7"/>
    </row>
    <row r="126" spans="1:73" x14ac:dyDescent="0.25">
      <c r="A126" t="s">
        <v>119</v>
      </c>
      <c r="B126">
        <v>1.012</v>
      </c>
      <c r="C126">
        <v>1.0239</v>
      </c>
      <c r="D126">
        <v>1.0359</v>
      </c>
      <c r="E126">
        <v>1.0479000000000001</v>
      </c>
      <c r="J126" s="53"/>
      <c r="AQ126" s="7"/>
      <c r="AR126" s="7"/>
      <c r="AS126" s="7"/>
      <c r="AT126" s="7"/>
      <c r="AU126" s="7"/>
      <c r="AV126" s="7"/>
      <c r="AW126" s="7"/>
      <c r="AX126" s="7"/>
      <c r="AY126" s="7"/>
      <c r="AZ126" s="7"/>
      <c r="BA126" s="7"/>
      <c r="BB126" s="7"/>
      <c r="BC126"/>
      <c r="BD126"/>
      <c r="BE126" s="119"/>
      <c r="BF126" s="7"/>
      <c r="BG126" s="110"/>
      <c r="BK126" s="18"/>
      <c r="BQ126" s="7"/>
      <c r="BR126" s="7"/>
      <c r="BS126" s="7"/>
      <c r="BT126" s="7"/>
      <c r="BU126" s="7"/>
    </row>
    <row r="127" spans="1:73" x14ac:dyDescent="0.25">
      <c r="A127" t="s">
        <v>121</v>
      </c>
      <c r="B127">
        <v>1.0119</v>
      </c>
      <c r="C127">
        <v>1.0237000000000001</v>
      </c>
      <c r="D127">
        <v>1.0356000000000001</v>
      </c>
      <c r="E127">
        <v>1.0474000000000001</v>
      </c>
      <c r="J127" s="53"/>
      <c r="AQ127" s="7"/>
      <c r="AR127" s="7"/>
      <c r="AS127" s="7"/>
      <c r="AT127" s="7"/>
      <c r="AU127" s="7"/>
      <c r="AV127" s="7"/>
      <c r="AW127" s="7"/>
      <c r="AX127" s="7"/>
      <c r="AY127" s="7"/>
      <c r="AZ127" s="7"/>
      <c r="BA127" s="7"/>
      <c r="BB127" s="7"/>
      <c r="BC127"/>
      <c r="BD127"/>
      <c r="BE127" s="119"/>
      <c r="BF127" s="7"/>
      <c r="BG127" s="110"/>
      <c r="BK127" s="18"/>
      <c r="BQ127" s="7"/>
      <c r="BR127" s="7"/>
      <c r="BS127" s="7"/>
      <c r="BT127" s="7"/>
      <c r="BU127" s="7"/>
    </row>
    <row r="128" spans="1:73" x14ac:dyDescent="0.25">
      <c r="A128" t="s">
        <v>123</v>
      </c>
      <c r="B128">
        <v>1.0118</v>
      </c>
      <c r="C128">
        <v>1.0235000000000001</v>
      </c>
      <c r="D128">
        <v>1.0353000000000001</v>
      </c>
      <c r="E128">
        <v>1.0469999999999999</v>
      </c>
      <c r="J128" s="53"/>
      <c r="AQ128" s="7"/>
      <c r="AR128" s="7"/>
      <c r="AS128" s="7"/>
      <c r="AT128" s="7"/>
      <c r="AU128" s="7"/>
      <c r="AV128" s="7"/>
      <c r="AW128" s="7"/>
      <c r="AX128" s="7"/>
      <c r="AY128" s="7"/>
      <c r="AZ128" s="7"/>
      <c r="BA128" s="7"/>
      <c r="BB128" s="7"/>
      <c r="BC128"/>
      <c r="BD128"/>
      <c r="BE128" s="119"/>
      <c r="BF128" s="7"/>
      <c r="BG128" s="110"/>
      <c r="BK128" s="18"/>
      <c r="BQ128" s="7"/>
      <c r="BR128" s="7"/>
      <c r="BS128" s="7"/>
      <c r="BT128" s="7"/>
      <c r="BU128" s="7"/>
    </row>
    <row r="129" spans="1:73" x14ac:dyDescent="0.25">
      <c r="A129" t="s">
        <v>125</v>
      </c>
      <c r="B129">
        <v>1.0117</v>
      </c>
      <c r="C129">
        <v>1.0233000000000001</v>
      </c>
      <c r="D129">
        <v>1.0349999999999999</v>
      </c>
      <c r="E129">
        <v>1.0466</v>
      </c>
      <c r="J129" s="53"/>
      <c r="AQ129" s="7"/>
      <c r="AR129" s="7"/>
      <c r="AS129" s="7"/>
      <c r="AT129" s="7"/>
      <c r="AU129" s="7"/>
      <c r="AV129" s="7"/>
      <c r="AW129" s="7"/>
      <c r="AX129" s="7"/>
      <c r="AY129" s="7"/>
      <c r="AZ129" s="7"/>
      <c r="BA129" s="7"/>
      <c r="BB129" s="7"/>
      <c r="BC129"/>
      <c r="BD129"/>
      <c r="BE129" s="119"/>
      <c r="BF129" s="7"/>
      <c r="BG129" s="110"/>
      <c r="BK129" s="18"/>
      <c r="BQ129" s="7"/>
      <c r="BR129" s="7"/>
      <c r="BS129" s="7"/>
      <c r="BT129" s="7"/>
      <c r="BU129" s="7"/>
    </row>
    <row r="130" spans="1:73" x14ac:dyDescent="0.25">
      <c r="A130" t="s">
        <v>127</v>
      </c>
      <c r="B130">
        <v>1.0116000000000001</v>
      </c>
      <c r="C130">
        <v>1.0230999999999999</v>
      </c>
      <c r="D130">
        <v>1.0347</v>
      </c>
      <c r="E130">
        <v>1.0462</v>
      </c>
      <c r="J130" s="53"/>
      <c r="AQ130" s="7"/>
      <c r="AR130" s="7"/>
      <c r="AS130" s="7"/>
      <c r="AT130" s="7"/>
      <c r="AU130" s="7"/>
      <c r="AV130" s="7"/>
      <c r="AW130" s="7"/>
      <c r="AX130" s="7"/>
      <c r="AY130" s="7"/>
      <c r="AZ130" s="7"/>
      <c r="BA130" s="7"/>
      <c r="BB130" s="7"/>
      <c r="BC130"/>
      <c r="BD130"/>
      <c r="BE130" s="119"/>
      <c r="BF130" s="7"/>
      <c r="BG130" s="110"/>
      <c r="BK130" s="18"/>
      <c r="BQ130" s="7"/>
      <c r="BR130" s="7"/>
      <c r="BS130" s="7"/>
      <c r="BT130" s="7"/>
      <c r="BU130" s="7"/>
    </row>
    <row r="131" spans="1:73" x14ac:dyDescent="0.25">
      <c r="A131" t="s">
        <v>129</v>
      </c>
      <c r="B131">
        <v>1.0115000000000001</v>
      </c>
      <c r="C131">
        <v>1.0228999999999999</v>
      </c>
      <c r="D131">
        <v>1.0344</v>
      </c>
      <c r="E131">
        <v>1.0459000000000001</v>
      </c>
      <c r="J131" s="53"/>
      <c r="AQ131" s="7"/>
      <c r="AR131" s="7"/>
      <c r="AS131" s="7"/>
      <c r="AT131" s="7"/>
      <c r="AU131" s="7"/>
      <c r="AV131" s="7"/>
      <c r="AW131" s="7"/>
      <c r="AX131" s="7"/>
      <c r="AY131" s="7"/>
      <c r="AZ131" s="7"/>
      <c r="BA131" s="7"/>
      <c r="BB131" s="7"/>
      <c r="BC131"/>
      <c r="BD131"/>
      <c r="BE131" s="119"/>
      <c r="BF131" s="7"/>
      <c r="BG131" s="110"/>
      <c r="BK131" s="18"/>
      <c r="BQ131" s="7"/>
      <c r="BR131" s="7"/>
      <c r="BS131" s="7"/>
      <c r="BT131" s="7"/>
      <c r="BU131" s="7"/>
    </row>
    <row r="132" spans="1:73" x14ac:dyDescent="0.25">
      <c r="A132" t="s">
        <v>131</v>
      </c>
      <c r="B132">
        <v>1.0114000000000001</v>
      </c>
      <c r="C132">
        <v>1.0226999999999999</v>
      </c>
      <c r="D132">
        <v>1.0341</v>
      </c>
      <c r="E132">
        <v>1.0455000000000001</v>
      </c>
      <c r="J132" s="53"/>
      <c r="AQ132" s="7"/>
      <c r="AR132" s="7"/>
      <c r="AS132" s="7"/>
      <c r="AT132" s="7"/>
      <c r="AU132" s="7"/>
      <c r="AV132" s="7"/>
      <c r="AW132" s="7"/>
      <c r="AX132" s="7"/>
      <c r="AY132" s="7"/>
      <c r="AZ132" s="7"/>
      <c r="BA132" s="7"/>
      <c r="BB132" s="7"/>
      <c r="BC132"/>
      <c r="BD132"/>
      <c r="BE132" s="119"/>
      <c r="BF132" s="7"/>
      <c r="BG132" s="110"/>
      <c r="BK132" s="18"/>
      <c r="BQ132" s="7"/>
      <c r="BR132" s="7"/>
      <c r="BS132" s="7"/>
      <c r="BT132" s="7"/>
      <c r="BU132" s="7"/>
    </row>
    <row r="133" spans="1:73" x14ac:dyDescent="0.25">
      <c r="A133" t="s">
        <v>133</v>
      </c>
      <c r="B133">
        <v>1.0113000000000001</v>
      </c>
      <c r="C133">
        <v>1.0225</v>
      </c>
      <c r="D133">
        <v>1.0338000000000001</v>
      </c>
      <c r="E133">
        <v>1.0450999999999999</v>
      </c>
      <c r="J133" s="53"/>
      <c r="AQ133" s="7"/>
      <c r="AR133" s="7"/>
      <c r="AS133" s="7"/>
      <c r="AT133" s="7"/>
      <c r="AU133" s="7"/>
      <c r="AV133" s="7"/>
      <c r="AW133" s="7"/>
      <c r="AX133" s="7"/>
      <c r="AY133" s="7"/>
      <c r="AZ133" s="7"/>
      <c r="BA133" s="7"/>
      <c r="BB133" s="7"/>
      <c r="BC133"/>
      <c r="BD133"/>
      <c r="BE133" s="119"/>
      <c r="BF133" s="7"/>
      <c r="BG133" s="110"/>
      <c r="BK133" s="18"/>
      <c r="BQ133" s="7"/>
      <c r="BR133" s="7"/>
      <c r="BS133" s="7"/>
      <c r="BT133" s="7"/>
      <c r="BU133" s="7"/>
    </row>
    <row r="134" spans="1:73" x14ac:dyDescent="0.25">
      <c r="A134" t="s">
        <v>135</v>
      </c>
      <c r="B134">
        <v>1.0112000000000001</v>
      </c>
      <c r="C134">
        <v>1.0224</v>
      </c>
      <c r="D134">
        <v>1.0335000000000001</v>
      </c>
      <c r="E134">
        <v>1.0447</v>
      </c>
      <c r="J134" s="53"/>
      <c r="AQ134" s="7"/>
      <c r="AR134" s="7"/>
      <c r="AS134" s="7"/>
      <c r="AT134" s="7"/>
      <c r="AU134" s="7"/>
      <c r="AV134" s="7"/>
      <c r="AW134" s="7"/>
      <c r="AX134" s="7"/>
      <c r="AY134" s="7"/>
      <c r="AZ134" s="7"/>
      <c r="BA134" s="7"/>
      <c r="BB134" s="7"/>
      <c r="BC134"/>
      <c r="BD134"/>
      <c r="BE134" s="119"/>
      <c r="BF134" s="7"/>
      <c r="BG134" s="110"/>
      <c r="BK134" s="18"/>
      <c r="BQ134" s="7"/>
      <c r="BR134" s="7"/>
      <c r="BS134" s="7"/>
      <c r="BT134" s="7"/>
      <c r="BU134" s="7"/>
    </row>
    <row r="135" spans="1:73" x14ac:dyDescent="0.25">
      <c r="A135" t="s">
        <v>137</v>
      </c>
      <c r="B135">
        <v>1.0111000000000001</v>
      </c>
      <c r="C135">
        <v>1.0222</v>
      </c>
      <c r="D135">
        <v>1.0333000000000001</v>
      </c>
      <c r="E135">
        <v>1.0444</v>
      </c>
      <c r="J135" s="53"/>
      <c r="AQ135" s="7"/>
      <c r="AR135" s="7"/>
      <c r="AS135" s="7"/>
      <c r="AT135" s="7"/>
      <c r="AU135" s="7"/>
      <c r="AV135" s="7"/>
      <c r="AW135" s="7"/>
      <c r="AX135" s="7"/>
      <c r="AY135" s="7"/>
      <c r="AZ135" s="7"/>
      <c r="BA135" s="7"/>
      <c r="BB135" s="7"/>
      <c r="BC135"/>
      <c r="BD135"/>
      <c r="BE135" s="119"/>
      <c r="BF135" s="7"/>
      <c r="BG135" s="110"/>
      <c r="BK135" s="18"/>
      <c r="BQ135" s="7"/>
      <c r="BR135" s="7"/>
      <c r="BS135" s="7"/>
      <c r="BT135" s="7"/>
      <c r="BU135" s="7"/>
    </row>
    <row r="136" spans="1:73" x14ac:dyDescent="0.25">
      <c r="A136" t="s">
        <v>139</v>
      </c>
      <c r="B136">
        <v>1.0109999999999999</v>
      </c>
      <c r="C136">
        <v>1.022</v>
      </c>
      <c r="D136">
        <v>1.0329999999999999</v>
      </c>
      <c r="E136">
        <v>1.044</v>
      </c>
      <c r="J136" s="53"/>
      <c r="AQ136" s="7"/>
      <c r="AR136" s="7"/>
      <c r="AS136" s="7"/>
      <c r="AT136" s="7"/>
      <c r="AU136" s="7"/>
      <c r="AV136" s="7"/>
      <c r="AW136" s="7"/>
      <c r="AX136" s="7"/>
      <c r="AY136" s="7"/>
      <c r="AZ136" s="7"/>
      <c r="BA136" s="7"/>
      <c r="BB136" s="7"/>
      <c r="BC136"/>
      <c r="BD136"/>
      <c r="BE136" s="119"/>
      <c r="BF136" s="7"/>
      <c r="BG136" s="110"/>
      <c r="BK136" s="18"/>
      <c r="BQ136" s="7"/>
      <c r="BR136" s="7"/>
      <c r="BS136" s="7"/>
      <c r="BT136" s="7"/>
      <c r="BU136" s="7"/>
    </row>
    <row r="137" spans="1:73" x14ac:dyDescent="0.25">
      <c r="A137" t="s">
        <v>141</v>
      </c>
      <c r="B137">
        <v>1.0108999999999999</v>
      </c>
      <c r="C137">
        <v>1.0218</v>
      </c>
      <c r="D137">
        <v>1.0327</v>
      </c>
      <c r="E137">
        <v>1.0437000000000001</v>
      </c>
      <c r="J137" s="53"/>
      <c r="AQ137" s="7"/>
      <c r="AR137" s="7"/>
      <c r="AS137" s="7"/>
      <c r="AT137" s="7"/>
      <c r="AU137" s="7"/>
      <c r="AV137" s="7"/>
      <c r="AW137" s="7"/>
      <c r="AX137" s="7"/>
      <c r="AY137" s="7"/>
      <c r="AZ137" s="7"/>
      <c r="BA137" s="7"/>
      <c r="BB137" s="7"/>
      <c r="BC137"/>
      <c r="BD137"/>
      <c r="BE137" s="119"/>
      <c r="BF137" s="7"/>
      <c r="BG137" s="110"/>
      <c r="BK137" s="18"/>
      <c r="BQ137" s="7"/>
      <c r="BR137" s="7"/>
      <c r="BS137" s="7"/>
      <c r="BT137" s="7"/>
      <c r="BU137" s="7"/>
    </row>
    <row r="138" spans="1:73" x14ac:dyDescent="0.25">
      <c r="A138" t="s">
        <v>143</v>
      </c>
      <c r="B138">
        <v>1.0107999999999999</v>
      </c>
      <c r="C138">
        <v>1.0217000000000001</v>
      </c>
      <c r="D138">
        <v>1.0325</v>
      </c>
      <c r="E138">
        <v>1.0432999999999999</v>
      </c>
      <c r="J138" s="53"/>
      <c r="AQ138" s="7"/>
      <c r="AR138" s="7"/>
      <c r="AS138" s="7"/>
      <c r="AT138" s="7"/>
      <c r="AU138" s="7"/>
      <c r="AV138" s="7"/>
      <c r="AW138" s="7"/>
      <c r="AX138" s="7"/>
      <c r="AY138" s="7"/>
      <c r="AZ138" s="7"/>
      <c r="BA138" s="7"/>
      <c r="BB138" s="7"/>
      <c r="BC138"/>
      <c r="BD138"/>
      <c r="BE138" s="119"/>
      <c r="BF138" s="7"/>
      <c r="BG138" s="110"/>
      <c r="BQ138" s="7"/>
      <c r="BR138" s="7"/>
      <c r="BS138" s="7"/>
      <c r="BT138" s="7"/>
      <c r="BU138" s="7"/>
    </row>
    <row r="139" spans="1:73" x14ac:dyDescent="0.25">
      <c r="AV139" s="7"/>
      <c r="AW139" s="7"/>
      <c r="AX139" s="7"/>
      <c r="AY139" s="7"/>
      <c r="AZ139" s="7"/>
      <c r="BA139" s="18"/>
      <c r="BB139" s="18"/>
    </row>
    <row r="140" spans="1:73" x14ac:dyDescent="0.25">
      <c r="AV140" s="7"/>
      <c r="AW140" s="7"/>
      <c r="AX140" s="7"/>
      <c r="AY140" s="7"/>
      <c r="AZ140" s="7"/>
    </row>
    <row r="141" spans="1:73" x14ac:dyDescent="0.25">
      <c r="AV141" s="7"/>
      <c r="AW141" s="7"/>
      <c r="AX141" s="7"/>
      <c r="AY141" s="7"/>
      <c r="AZ141" s="7"/>
    </row>
    <row r="142" spans="1:73" x14ac:dyDescent="0.25">
      <c r="AV142" s="7"/>
      <c r="AW142" s="7"/>
      <c r="AX142" s="7"/>
      <c r="AY142" s="7"/>
      <c r="AZ142" s="7"/>
    </row>
    <row r="143" spans="1:73" x14ac:dyDescent="0.25">
      <c r="AV143" s="7"/>
      <c r="AW143" s="7"/>
      <c r="AX143" s="7"/>
      <c r="AY143" s="7"/>
      <c r="AZ143" s="7"/>
    </row>
    <row r="144" spans="1:73" x14ac:dyDescent="0.25">
      <c r="AV144" s="7"/>
      <c r="AW144" s="7"/>
      <c r="AX144" s="7"/>
      <c r="AY144" s="7"/>
      <c r="AZ144" s="7"/>
    </row>
    <row r="145" spans="48:52" x14ac:dyDescent="0.25">
      <c r="AV145" s="7"/>
      <c r="AW145" s="7"/>
      <c r="AX145" s="7"/>
      <c r="AY145" s="7"/>
      <c r="AZ145" s="7"/>
    </row>
    <row r="146" spans="48:52" x14ac:dyDescent="0.25">
      <c r="AV146" s="7"/>
      <c r="AW146" s="7"/>
      <c r="AX146" s="7"/>
      <c r="AY146" s="7"/>
      <c r="AZ146" s="7"/>
    </row>
    <row r="147" spans="48:52" x14ac:dyDescent="0.25">
      <c r="AV147" s="7"/>
      <c r="AW147" s="7"/>
      <c r="AX147" s="7"/>
      <c r="AY147" s="7"/>
      <c r="AZ147" s="7"/>
    </row>
    <row r="148" spans="48:52" x14ac:dyDescent="0.25">
      <c r="AV148" s="7"/>
      <c r="AW148" s="7"/>
      <c r="AX148" s="7"/>
      <c r="AY148" s="7"/>
      <c r="AZ148" s="7"/>
    </row>
    <row r="149" spans="48:52" x14ac:dyDescent="0.25">
      <c r="AV149" s="7"/>
      <c r="AW149" s="7"/>
      <c r="AX149" s="7"/>
      <c r="AY149" s="7"/>
      <c r="AZ149" s="7"/>
    </row>
    <row r="150" spans="48:52" x14ac:dyDescent="0.25">
      <c r="AV150" s="7"/>
      <c r="AW150" s="7"/>
      <c r="AX150" s="7"/>
      <c r="AY150" s="7"/>
      <c r="AZ150" s="7"/>
    </row>
    <row r="151" spans="48:52" x14ac:dyDescent="0.25">
      <c r="AV151" s="7"/>
      <c r="AW151" s="7"/>
      <c r="AX151" s="7"/>
      <c r="AY151" s="7"/>
      <c r="AZ151" s="7"/>
    </row>
    <row r="152" spans="48:52" x14ac:dyDescent="0.25">
      <c r="AV152" s="7"/>
      <c r="AW152" s="7"/>
      <c r="AX152" s="7"/>
      <c r="AY152" s="7"/>
      <c r="AZ152" s="7"/>
    </row>
    <row r="153" spans="48:52" x14ac:dyDescent="0.25">
      <c r="AV153" s="7"/>
      <c r="AW153" s="7"/>
      <c r="AX153" s="7"/>
      <c r="AY153" s="7"/>
      <c r="AZ153" s="7"/>
    </row>
    <row r="154" spans="48:52" x14ac:dyDescent="0.25">
      <c r="AV154" s="7"/>
      <c r="AW154" s="7"/>
      <c r="AX154" s="7"/>
      <c r="AY154" s="7"/>
      <c r="AZ154" s="7"/>
    </row>
    <row r="155" spans="48:52" x14ac:dyDescent="0.25">
      <c r="AV155" s="7"/>
      <c r="AW155" s="7"/>
      <c r="AX155" s="7"/>
      <c r="AY155" s="7"/>
      <c r="AZ155" s="7"/>
    </row>
    <row r="156" spans="48:52" x14ac:dyDescent="0.25">
      <c r="AV156" s="7"/>
      <c r="AW156" s="7"/>
      <c r="AX156" s="7"/>
      <c r="AY156" s="7"/>
      <c r="AZ156" s="7"/>
    </row>
    <row r="157" spans="48:52" x14ac:dyDescent="0.25">
      <c r="AV157" s="7"/>
      <c r="AW157" s="7"/>
      <c r="AX157" s="7"/>
      <c r="AY157" s="7"/>
      <c r="AZ157" s="7"/>
    </row>
    <row r="158" spans="48:52" x14ac:dyDescent="0.25">
      <c r="AV158" s="7"/>
      <c r="AW158" s="7"/>
      <c r="AX158" s="7"/>
      <c r="AY158" s="7"/>
      <c r="AZ158" s="7"/>
    </row>
    <row r="159" spans="48:52" x14ac:dyDescent="0.25">
      <c r="AV159" s="7"/>
      <c r="AW159" s="7"/>
      <c r="AX159" s="7"/>
      <c r="AY159" s="7"/>
      <c r="AZ159" s="7"/>
    </row>
    <row r="160" spans="48:52" x14ac:dyDescent="0.25">
      <c r="AV160" s="7"/>
      <c r="AW160" s="7"/>
      <c r="AX160" s="7"/>
      <c r="AY160" s="7"/>
      <c r="AZ160" s="7"/>
    </row>
    <row r="161" spans="48:52" x14ac:dyDescent="0.25">
      <c r="AV161" s="7"/>
      <c r="AW161" s="7"/>
      <c r="AX161" s="7"/>
      <c r="AY161" s="7"/>
      <c r="AZ161" s="7"/>
    </row>
    <row r="162" spans="48:52" x14ac:dyDescent="0.25">
      <c r="AV162" s="7"/>
      <c r="AW162" s="7"/>
      <c r="AX162" s="7"/>
      <c r="AY162" s="7"/>
      <c r="AZ162" s="7"/>
    </row>
    <row r="163" spans="48:52" x14ac:dyDescent="0.25">
      <c r="AV163" s="7"/>
      <c r="AW163" s="7"/>
      <c r="AX163" s="7"/>
      <c r="AY163" s="7"/>
      <c r="AZ163" s="7"/>
    </row>
    <row r="164" spans="48:52" x14ac:dyDescent="0.25">
      <c r="AV164" s="7"/>
      <c r="AW164" s="7"/>
      <c r="AX164" s="7"/>
      <c r="AY164" s="7"/>
      <c r="AZ164" s="7"/>
    </row>
    <row r="165" spans="48:52" x14ac:dyDescent="0.25">
      <c r="AV165" s="7"/>
      <c r="AW165" s="7"/>
      <c r="AX165" s="7"/>
      <c r="AY165" s="7"/>
      <c r="AZ165" s="7"/>
    </row>
    <row r="166" spans="48:52" x14ac:dyDescent="0.25">
      <c r="AV166" s="7"/>
      <c r="AW166" s="7"/>
      <c r="AX166" s="7"/>
      <c r="AY166" s="7"/>
      <c r="AZ166" s="7"/>
    </row>
    <row r="167" spans="48:52" x14ac:dyDescent="0.25">
      <c r="AV167" s="7"/>
      <c r="AW167" s="7"/>
      <c r="AX167" s="7"/>
      <c r="AY167" s="7"/>
      <c r="AZ167" s="7"/>
    </row>
    <row r="168" spans="48:52" x14ac:dyDescent="0.25">
      <c r="AV168" s="7"/>
      <c r="AW168" s="7"/>
      <c r="AX168" s="7"/>
      <c r="AY168" s="7"/>
      <c r="AZ168" s="7"/>
    </row>
    <row r="169" spans="48:52" x14ac:dyDescent="0.25">
      <c r="AV169" s="7"/>
      <c r="AW169" s="7"/>
      <c r="AX169" s="7"/>
      <c r="AY169" s="7"/>
      <c r="AZ169" s="7"/>
    </row>
    <row r="170" spans="48:52" x14ac:dyDescent="0.25">
      <c r="AV170" s="7"/>
      <c r="AW170" s="7"/>
      <c r="AX170" s="7"/>
      <c r="AY170" s="7"/>
      <c r="AZ170" s="7"/>
    </row>
    <row r="171" spans="48:52" x14ac:dyDescent="0.25">
      <c r="AV171" s="7"/>
      <c r="AW171" s="7"/>
      <c r="AX171" s="7"/>
      <c r="AY171" s="7"/>
      <c r="AZ171" s="7"/>
    </row>
    <row r="172" spans="48:52" x14ac:dyDescent="0.25">
      <c r="AV172" s="7"/>
      <c r="AW172" s="7"/>
      <c r="AX172" s="7"/>
      <c r="AY172" s="7"/>
      <c r="AZ172" s="7"/>
    </row>
    <row r="173" spans="48:52" x14ac:dyDescent="0.25">
      <c r="AV173" s="7"/>
      <c r="AW173" s="7"/>
      <c r="AX173" s="7"/>
      <c r="AY173" s="7"/>
      <c r="AZ173" s="7"/>
    </row>
    <row r="174" spans="48:52" x14ac:dyDescent="0.25">
      <c r="AV174" s="7"/>
      <c r="AW174" s="7"/>
      <c r="AX174" s="7"/>
      <c r="AY174" s="7"/>
      <c r="AZ174" s="7"/>
    </row>
    <row r="175" spans="48:52" x14ac:dyDescent="0.25">
      <c r="AV175" s="7"/>
      <c r="AW175" s="7"/>
      <c r="AX175" s="7"/>
      <c r="AY175" s="7"/>
      <c r="AZ175" s="7"/>
    </row>
    <row r="176" spans="48:52" x14ac:dyDescent="0.25">
      <c r="AV176" s="7"/>
      <c r="AW176" s="7"/>
      <c r="AX176" s="7"/>
      <c r="AY176" s="7"/>
      <c r="AZ176" s="7"/>
    </row>
  </sheetData>
  <sheetProtection algorithmName="SHA-512" hashValue="AuYU0C8/sRmVmVKnri9x56hfhkNGfLL8q8C0C5T9Dkp60RstulpzqTxsz59jVoXVXG/vQOSibuRMiZVx58SZyg==" saltValue="QpHAzpIm7Jyzgk62ZwXlLA==" spinCount="100000" sheet="1" objects="1" scenarios="1"/>
  <mergeCells count="28">
    <mergeCell ref="Q2:AD2"/>
    <mergeCell ref="Q1:AD1"/>
    <mergeCell ref="Q3:AG3"/>
    <mergeCell ref="AD16:AH16"/>
    <mergeCell ref="X6:Y6"/>
    <mergeCell ref="X5:Y5"/>
    <mergeCell ref="X7:Y7"/>
    <mergeCell ref="X8:Y8"/>
    <mergeCell ref="X9:Y9"/>
    <mergeCell ref="AE6:AG6"/>
    <mergeCell ref="AE5:AG5"/>
    <mergeCell ref="AB15:AC15"/>
    <mergeCell ref="AB16:AC17"/>
    <mergeCell ref="M17:Q17"/>
    <mergeCell ref="M6:P9"/>
    <mergeCell ref="X10:Y10"/>
    <mergeCell ref="H88:AJ88"/>
    <mergeCell ref="J15:J18"/>
    <mergeCell ref="K15:L15"/>
    <mergeCell ref="S15:T15"/>
    <mergeCell ref="AA15:AA18"/>
    <mergeCell ref="K16:L17"/>
    <mergeCell ref="M16:Q16"/>
    <mergeCell ref="S87:U87"/>
    <mergeCell ref="AD17:AH17"/>
    <mergeCell ref="AG80:AH80"/>
    <mergeCell ref="AG83:AH83"/>
    <mergeCell ref="AG85:AH85"/>
  </mergeCells>
  <conditionalFormatting sqref="X10:Y10">
    <cfRule type="cellIs" dxfId="0" priority="1" operator="lessThanOrEqual">
      <formula>0</formula>
    </cfRule>
  </conditionalFormatting>
  <conditionalFormatting sqref="BF19:BF138">
    <cfRule type="colorScale" priority="3">
      <colorScale>
        <cfvo type="min"/>
        <cfvo type="percentile" val="50"/>
        <cfvo type="max"/>
        <color rgb="FFF8696B"/>
        <color rgb="FFFCFCFF"/>
        <color rgb="FF5A8AC6"/>
      </colorScale>
    </cfRule>
  </conditionalFormatting>
  <dataValidations count="2">
    <dataValidation type="list" allowBlank="1" showInputMessage="1" showErrorMessage="1" sqref="S6:S9" xr:uid="{00000000-0002-0000-0000-000000000000}">
      <formula1>RegionCheck</formula1>
    </dataValidation>
    <dataValidation allowBlank="1" showErrorMessage="1" sqref="AE6:AG6" xr:uid="{00000000-0002-0000-0000-000001000000}"/>
  </dataValidations>
  <printOptions horizontalCentered="1"/>
  <pageMargins left="0.39370078740157483" right="0.19685039370078741" top="0.39370078740157483" bottom="0.39370078740157483" header="0" footer="0.19685039370078741"/>
  <pageSetup paperSize="9" scale="69" orientation="portrait" r:id="rId1"/>
  <headerFooter scaleWithDoc="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537E-79D0-4230-AEF7-BF553DF7E73D}">
  <sheetPr>
    <tabColor theme="6" tint="0.59999389629810485"/>
    <pageSetUpPr fitToPage="1"/>
  </sheetPr>
  <dimension ref="B2:CG164"/>
  <sheetViews>
    <sheetView showGridLines="0" zoomScale="60" zoomScaleNormal="60" zoomScaleSheetLayoutView="70" workbookViewId="0">
      <pane xSplit="1" ySplit="6" topLeftCell="B7" activePane="bottomRight" state="frozen"/>
      <selection pane="topRight" activeCell="B1" sqref="B1"/>
      <selection pane="bottomLeft" activeCell="A7" sqref="A7"/>
      <selection pane="bottomRight" activeCell="I3" sqref="I3"/>
    </sheetView>
  </sheetViews>
  <sheetFormatPr defaultRowHeight="15" x14ac:dyDescent="0.25"/>
  <cols>
    <col min="1" max="1" width="2.140625" customWidth="1"/>
    <col min="2" max="2" width="10.42578125" customWidth="1"/>
    <col min="3" max="3" width="9.85546875" bestFit="1" customWidth="1"/>
    <col min="4" max="4" width="9.85546875" customWidth="1"/>
    <col min="5" max="6" width="10.5703125" bestFit="1" customWidth="1"/>
    <col min="7" max="7" width="9.85546875" bestFit="1" customWidth="1"/>
    <col min="8" max="8" width="10.42578125" customWidth="1"/>
    <col min="9" max="9" width="11.140625" customWidth="1"/>
    <col min="10" max="10" width="12.140625" customWidth="1"/>
    <col min="11" max="12" width="16.140625" customWidth="1"/>
    <col min="13" max="13" width="2.140625" customWidth="1"/>
    <col min="14" max="14" width="5.42578125" style="3" customWidth="1"/>
    <col min="15" max="15" width="8.85546875" style="3" customWidth="1"/>
    <col min="16" max="16" width="7.140625" style="3" customWidth="1"/>
    <col min="17" max="17" width="9" style="3" customWidth="1"/>
    <col min="18" max="18" width="7.140625" style="3" customWidth="1"/>
    <col min="19" max="20" width="8.5703125" style="3" customWidth="1"/>
    <col min="21" max="21" width="13.42578125" style="3" customWidth="1"/>
    <col min="22" max="22" width="7.140625" style="3" customWidth="1"/>
    <col min="23" max="23" width="10.42578125" style="3" customWidth="1"/>
    <col min="24" max="24" width="7.140625" style="3" customWidth="1"/>
    <col min="25" max="25" width="26.5703125" style="3" customWidth="1"/>
    <col min="26" max="31" width="7.140625" style="3" customWidth="1"/>
    <col min="32" max="45" width="8.85546875"/>
  </cols>
  <sheetData>
    <row r="2" spans="2:44" ht="21" x14ac:dyDescent="0.25">
      <c r="B2" s="238" t="s">
        <v>181</v>
      </c>
      <c r="C2" s="238"/>
      <c r="D2" s="238"/>
      <c r="E2" s="238"/>
      <c r="F2" s="238"/>
      <c r="G2" s="238"/>
      <c r="H2" s="238"/>
      <c r="I2" s="238"/>
      <c r="J2" s="238"/>
      <c r="K2" s="238"/>
      <c r="L2" s="238"/>
      <c r="N2" s="15"/>
      <c r="O2" s="15"/>
      <c r="P2" s="15"/>
      <c r="Q2" s="15"/>
      <c r="R2" s="15"/>
      <c r="T2" s="15"/>
      <c r="U2" s="15"/>
      <c r="V2" s="15"/>
      <c r="W2" s="15"/>
      <c r="X2" s="15"/>
      <c r="Y2" s="15"/>
      <c r="Z2" s="15"/>
      <c r="AA2" s="15"/>
      <c r="AB2" s="15"/>
      <c r="AC2" s="15"/>
      <c r="AD2" s="15"/>
      <c r="AE2" s="15"/>
    </row>
    <row r="3" spans="2:44" x14ac:dyDescent="0.25">
      <c r="B3" s="3"/>
      <c r="N3" s="34"/>
      <c r="O3" s="17"/>
      <c r="P3" s="17"/>
      <c r="Q3" s="17"/>
      <c r="R3" s="17"/>
      <c r="S3" s="15"/>
      <c r="T3" s="17"/>
      <c r="U3" s="17"/>
      <c r="V3" s="17"/>
      <c r="W3" s="17"/>
      <c r="X3" s="17"/>
      <c r="Y3" s="17"/>
      <c r="Z3" s="17"/>
      <c r="AA3" s="17"/>
      <c r="AB3" s="17"/>
      <c r="AC3" s="17"/>
      <c r="AD3" s="17"/>
      <c r="AE3" s="112"/>
      <c r="AF3" s="7"/>
    </row>
    <row r="4" spans="2:44" ht="12.95" customHeight="1" x14ac:dyDescent="0.3">
      <c r="C4" s="163"/>
      <c r="D4" s="163"/>
      <c r="H4" s="163"/>
      <c r="N4" s="26"/>
      <c r="O4" s="26"/>
      <c r="P4" s="26"/>
      <c r="Q4" s="26"/>
      <c r="R4" s="34"/>
      <c r="S4" s="26"/>
      <c r="T4" s="26"/>
      <c r="U4" s="26"/>
      <c r="V4" s="26"/>
      <c r="W4" s="26"/>
      <c r="X4" s="26"/>
      <c r="Y4" s="26"/>
      <c r="Z4" s="26"/>
      <c r="AA4" s="26"/>
      <c r="AB4" s="26"/>
      <c r="AC4" s="26"/>
      <c r="AD4" s="26"/>
      <c r="AE4" s="112"/>
    </row>
    <row r="5" spans="2:44" ht="23.45" customHeight="1" x14ac:dyDescent="0.35">
      <c r="B5" s="187" t="s">
        <v>180</v>
      </c>
      <c r="C5" s="165" t="s">
        <v>172</v>
      </c>
      <c r="D5" s="166" t="s">
        <v>164</v>
      </c>
      <c r="E5" s="166" t="s">
        <v>164</v>
      </c>
      <c r="F5" s="166" t="s">
        <v>164</v>
      </c>
      <c r="G5" s="166" t="s">
        <v>164</v>
      </c>
      <c r="H5" s="166" t="s">
        <v>164</v>
      </c>
      <c r="I5" s="166" t="s">
        <v>168</v>
      </c>
      <c r="J5" s="166" t="s">
        <v>173</v>
      </c>
      <c r="K5" s="166" t="s">
        <v>174</v>
      </c>
      <c r="L5" s="166" t="s">
        <v>177</v>
      </c>
      <c r="N5" s="26"/>
      <c r="O5" s="26"/>
      <c r="P5" s="26"/>
      <c r="Q5" s="26"/>
      <c r="R5" s="34"/>
      <c r="S5" s="26"/>
      <c r="T5" s="26"/>
      <c r="U5" s="26"/>
      <c r="V5" s="26"/>
      <c r="W5" s="26"/>
      <c r="X5" s="26"/>
      <c r="Y5" s="26"/>
      <c r="Z5" s="26"/>
      <c r="AA5" s="26"/>
      <c r="AB5" s="26"/>
      <c r="AC5" s="26"/>
      <c r="AD5" s="26"/>
      <c r="AE5" s="26"/>
      <c r="AI5" s="26"/>
      <c r="AJ5" s="26"/>
      <c r="AK5" s="26"/>
      <c r="AL5" s="34"/>
      <c r="AM5" s="34"/>
      <c r="AQ5" s="7"/>
      <c r="AR5" s="7"/>
    </row>
    <row r="6" spans="2:44" ht="59.1" customHeight="1" x14ac:dyDescent="0.25">
      <c r="B6" s="164" t="s">
        <v>179</v>
      </c>
      <c r="C6" s="164" t="s">
        <v>178</v>
      </c>
      <c r="D6" s="167" t="s">
        <v>165</v>
      </c>
      <c r="E6" s="167" t="s">
        <v>166</v>
      </c>
      <c r="F6" s="167" t="s">
        <v>167</v>
      </c>
      <c r="G6" s="167" t="s">
        <v>170</v>
      </c>
      <c r="H6" s="164" t="s">
        <v>171</v>
      </c>
      <c r="I6" s="164" t="s">
        <v>169</v>
      </c>
      <c r="J6" s="164" t="s">
        <v>183</v>
      </c>
      <c r="K6" s="164" t="s">
        <v>175</v>
      </c>
      <c r="L6" s="164" t="s">
        <v>176</v>
      </c>
      <c r="N6" s="26"/>
      <c r="O6" s="26"/>
      <c r="P6" s="26"/>
      <c r="Q6" s="26"/>
      <c r="S6" s="26"/>
      <c r="T6" s="26"/>
      <c r="U6" s="26"/>
      <c r="V6" s="26"/>
      <c r="W6" s="26"/>
      <c r="X6" s="26"/>
      <c r="Y6" s="26"/>
      <c r="Z6" s="26"/>
      <c r="AA6" s="26"/>
      <c r="AB6" s="26"/>
      <c r="AC6" s="26"/>
      <c r="AD6" s="26"/>
      <c r="AE6" s="26"/>
      <c r="AH6" s="26"/>
      <c r="AI6" s="26"/>
      <c r="AJ6" s="26"/>
      <c r="AK6" s="26"/>
      <c r="AL6" s="3"/>
    </row>
    <row r="7" spans="2:44" x14ac:dyDescent="0.25">
      <c r="B7" s="168" t="s">
        <v>24</v>
      </c>
      <c r="C7" s="184">
        <v>6.3958000000000004</v>
      </c>
      <c r="D7" s="184">
        <v>1</v>
      </c>
      <c r="E7" s="184">
        <v>1.1874</v>
      </c>
      <c r="F7" s="184">
        <v>1.3748</v>
      </c>
      <c r="G7" s="184">
        <v>1.5623</v>
      </c>
      <c r="H7" s="184">
        <v>1.7497</v>
      </c>
      <c r="I7" s="172">
        <v>5</v>
      </c>
      <c r="J7" s="173">
        <v>30</v>
      </c>
      <c r="K7" s="174">
        <v>0.85</v>
      </c>
      <c r="L7" s="175">
        <v>0.15</v>
      </c>
      <c r="N7" s="7"/>
      <c r="O7" s="7"/>
      <c r="P7" s="7"/>
      <c r="Q7" s="7"/>
      <c r="R7" s="7"/>
      <c r="S7" s="7"/>
      <c r="T7" s="7"/>
      <c r="U7"/>
      <c r="V7"/>
      <c r="W7" s="118"/>
      <c r="X7" s="7"/>
      <c r="Y7" s="110"/>
      <c r="Z7" s="18"/>
      <c r="AA7" s="18"/>
      <c r="AB7" s="18"/>
      <c r="AC7" s="18"/>
      <c r="AD7" s="18"/>
      <c r="AE7" s="18"/>
      <c r="AI7" s="7"/>
      <c r="AJ7" s="7"/>
      <c r="AK7" s="7"/>
      <c r="AL7" s="7"/>
      <c r="AM7" s="7"/>
    </row>
    <row r="8" spans="2:44" ht="14.25" customHeight="1" x14ac:dyDescent="0.25">
      <c r="B8" s="169" t="s">
        <v>26</v>
      </c>
      <c r="C8" s="185">
        <v>3.7071000000000001</v>
      </c>
      <c r="D8" s="185">
        <v>1</v>
      </c>
      <c r="E8" s="185">
        <v>1.1617</v>
      </c>
      <c r="F8" s="185">
        <v>1.3232999999999999</v>
      </c>
      <c r="G8" s="185">
        <v>1.4850000000000001</v>
      </c>
      <c r="H8" s="185">
        <v>1.6467000000000001</v>
      </c>
      <c r="I8" s="176">
        <v>10</v>
      </c>
      <c r="J8" s="177">
        <v>30</v>
      </c>
      <c r="K8" s="178">
        <v>0.85</v>
      </c>
      <c r="L8" s="179">
        <v>0.15</v>
      </c>
      <c r="N8" s="7"/>
      <c r="O8" s="7"/>
      <c r="P8" s="7"/>
      <c r="Q8" s="7"/>
      <c r="R8" s="7"/>
      <c r="S8" s="7"/>
      <c r="T8" s="7"/>
      <c r="U8"/>
      <c r="V8"/>
      <c r="W8" s="119"/>
      <c r="X8" s="7"/>
      <c r="Y8" s="110"/>
      <c r="Z8" s="18"/>
      <c r="AA8" s="18"/>
      <c r="AB8" s="18"/>
      <c r="AC8" s="18"/>
      <c r="AD8" s="18"/>
      <c r="AE8" s="18"/>
      <c r="AH8" s="7"/>
      <c r="AI8" s="7"/>
      <c r="AJ8" s="7"/>
      <c r="AK8" s="7"/>
      <c r="AL8" s="7"/>
      <c r="AM8" s="7"/>
    </row>
    <row r="9" spans="2:44" ht="14.25" customHeight="1" x14ac:dyDescent="0.25">
      <c r="B9" s="169" t="s">
        <v>28</v>
      </c>
      <c r="C9" s="185">
        <v>2.8109000000000002</v>
      </c>
      <c r="D9" s="185">
        <v>1</v>
      </c>
      <c r="E9" s="185">
        <v>1.1420999999999999</v>
      </c>
      <c r="F9" s="185">
        <v>1.2843</v>
      </c>
      <c r="G9" s="185">
        <v>1.4263999999999999</v>
      </c>
      <c r="H9" s="185">
        <v>1.5686</v>
      </c>
      <c r="I9" s="176">
        <v>15</v>
      </c>
      <c r="J9" s="177">
        <v>30</v>
      </c>
      <c r="K9" s="178">
        <v>0.85</v>
      </c>
      <c r="L9" s="179">
        <v>0.15</v>
      </c>
      <c r="N9" s="7"/>
      <c r="O9" s="7"/>
      <c r="P9" s="7"/>
      <c r="Q9" s="7"/>
      <c r="R9" s="7"/>
      <c r="S9" s="7"/>
      <c r="T9" s="7"/>
      <c r="U9"/>
      <c r="V9"/>
      <c r="W9" s="119"/>
      <c r="X9" s="7"/>
      <c r="Y9" s="110"/>
      <c r="Z9" s="18"/>
      <c r="AA9" s="18"/>
      <c r="AB9" s="18"/>
      <c r="AC9" s="18"/>
      <c r="AD9" s="18"/>
      <c r="AE9" s="18"/>
      <c r="AH9" s="7"/>
      <c r="AI9" s="7"/>
      <c r="AJ9" s="7"/>
      <c r="AK9" s="7"/>
      <c r="AL9" s="7"/>
      <c r="AM9" s="7"/>
    </row>
    <row r="10" spans="2:44" ht="14.25" customHeight="1" x14ac:dyDescent="0.25">
      <c r="B10" s="169" t="s">
        <v>30</v>
      </c>
      <c r="C10" s="185">
        <v>2.3626999999999998</v>
      </c>
      <c r="D10" s="185">
        <v>1</v>
      </c>
      <c r="E10" s="185">
        <v>1.1268</v>
      </c>
      <c r="F10" s="185">
        <v>1.2537</v>
      </c>
      <c r="G10" s="185">
        <v>1.3805000000000001</v>
      </c>
      <c r="H10" s="185">
        <v>1.5073000000000001</v>
      </c>
      <c r="I10" s="176">
        <v>20</v>
      </c>
      <c r="J10" s="177">
        <v>30</v>
      </c>
      <c r="K10" s="178">
        <v>0.85</v>
      </c>
      <c r="L10" s="179">
        <v>0.15</v>
      </c>
      <c r="N10" s="7"/>
      <c r="O10" s="7"/>
      <c r="P10" s="7"/>
      <c r="Q10" s="7"/>
      <c r="R10" s="7"/>
      <c r="S10" s="7"/>
      <c r="T10" s="7"/>
      <c r="U10"/>
      <c r="V10"/>
      <c r="W10" s="119"/>
      <c r="X10" s="7"/>
      <c r="Y10" s="110"/>
      <c r="Z10" s="18"/>
      <c r="AA10" s="18"/>
      <c r="AB10" s="18"/>
      <c r="AC10" s="18"/>
      <c r="AD10" s="18"/>
      <c r="AE10" s="18"/>
      <c r="AH10" s="7"/>
      <c r="AI10" s="7"/>
      <c r="AJ10" s="7"/>
      <c r="AK10" s="7"/>
      <c r="AL10" s="7"/>
      <c r="AM10" s="7"/>
    </row>
    <row r="11" spans="2:44" ht="14.25" customHeight="1" x14ac:dyDescent="0.25">
      <c r="B11" s="169" t="s">
        <v>32</v>
      </c>
      <c r="C11" s="185">
        <v>2.0939000000000001</v>
      </c>
      <c r="D11" s="185">
        <v>1</v>
      </c>
      <c r="E11" s="185">
        <v>1.1145</v>
      </c>
      <c r="F11" s="185">
        <v>1.2290000000000001</v>
      </c>
      <c r="G11" s="185">
        <v>1.3434999999999999</v>
      </c>
      <c r="H11" s="185">
        <v>1.458</v>
      </c>
      <c r="I11" s="176">
        <v>25</v>
      </c>
      <c r="J11" s="177">
        <v>30</v>
      </c>
      <c r="K11" s="178">
        <v>0.85</v>
      </c>
      <c r="L11" s="179">
        <v>0.15</v>
      </c>
      <c r="N11" s="7"/>
      <c r="O11" s="7"/>
      <c r="P11" s="7"/>
      <c r="Q11" s="7"/>
      <c r="R11" s="7"/>
      <c r="S11" s="7"/>
      <c r="T11" s="7"/>
      <c r="U11"/>
      <c r="V11"/>
      <c r="W11" s="119"/>
      <c r="X11" s="7"/>
      <c r="Y11" s="110"/>
      <c r="Z11" s="18"/>
      <c r="AA11" s="18"/>
      <c r="AB11" s="18"/>
      <c r="AC11" s="18"/>
      <c r="AD11" s="18"/>
      <c r="AE11" s="18"/>
      <c r="AH11" s="7"/>
      <c r="AI11" s="7"/>
      <c r="AJ11" s="7"/>
      <c r="AK11" s="7"/>
      <c r="AL11" s="7"/>
      <c r="AM11" s="7"/>
    </row>
    <row r="12" spans="2:44" ht="14.25" customHeight="1" x14ac:dyDescent="0.25">
      <c r="B12" s="169" t="s">
        <v>34</v>
      </c>
      <c r="C12" s="185">
        <v>1.9146000000000001</v>
      </c>
      <c r="D12" s="185">
        <v>1</v>
      </c>
      <c r="E12" s="185">
        <v>1.1043000000000001</v>
      </c>
      <c r="F12" s="185">
        <v>1.2087000000000001</v>
      </c>
      <c r="G12" s="185">
        <v>1.3129999999999999</v>
      </c>
      <c r="H12" s="185">
        <v>1.4174</v>
      </c>
      <c r="I12" s="176">
        <v>30</v>
      </c>
      <c r="J12" s="177">
        <v>30</v>
      </c>
      <c r="K12" s="178">
        <v>0.85</v>
      </c>
      <c r="L12" s="179">
        <v>0.15</v>
      </c>
      <c r="N12" s="7"/>
      <c r="O12" s="7"/>
      <c r="P12" s="7"/>
      <c r="Q12" s="7"/>
      <c r="R12" s="7"/>
      <c r="S12" s="7"/>
      <c r="T12" s="7"/>
      <c r="U12"/>
      <c r="V12"/>
      <c r="W12" s="119"/>
      <c r="X12" s="7"/>
      <c r="Y12" s="110"/>
      <c r="Z12" s="18"/>
      <c r="AA12" s="18"/>
      <c r="AB12" s="18"/>
      <c r="AC12" s="18"/>
      <c r="AD12" s="18"/>
      <c r="AE12" s="18"/>
      <c r="AH12" s="7"/>
      <c r="AI12" s="7"/>
      <c r="AJ12" s="7"/>
      <c r="AK12" s="7"/>
      <c r="AL12" s="7"/>
      <c r="AM12" s="7"/>
    </row>
    <row r="13" spans="2:44" ht="14.25" customHeight="1" x14ac:dyDescent="0.25">
      <c r="B13" s="169" t="s">
        <v>36</v>
      </c>
      <c r="C13" s="185">
        <v>1.6716</v>
      </c>
      <c r="D13" s="185">
        <v>1</v>
      </c>
      <c r="E13" s="185">
        <v>1.1024</v>
      </c>
      <c r="F13" s="185">
        <v>1.2049000000000001</v>
      </c>
      <c r="G13" s="185">
        <v>1.3072999999999999</v>
      </c>
      <c r="H13" s="185">
        <v>1.4097999999999999</v>
      </c>
      <c r="I13" s="176">
        <v>35</v>
      </c>
      <c r="J13" s="177">
        <v>30</v>
      </c>
      <c r="K13" s="178">
        <v>0.85</v>
      </c>
      <c r="L13" s="179">
        <v>0.15</v>
      </c>
      <c r="N13" s="7"/>
      <c r="O13" s="7"/>
      <c r="P13" s="7"/>
      <c r="Q13" s="7"/>
      <c r="R13" s="7"/>
      <c r="S13" s="7"/>
      <c r="T13" s="7"/>
      <c r="U13"/>
      <c r="V13"/>
      <c r="W13" s="119"/>
      <c r="X13" s="7"/>
      <c r="Y13" s="110"/>
      <c r="Z13" s="18"/>
      <c r="AA13" s="18"/>
      <c r="AB13" s="18"/>
      <c r="AC13" s="18"/>
      <c r="AD13" s="18"/>
      <c r="AE13" s="18"/>
      <c r="AH13" s="7"/>
      <c r="AI13" s="7"/>
      <c r="AJ13" s="7"/>
      <c r="AK13" s="7"/>
      <c r="AL13" s="7"/>
      <c r="AM13" s="7"/>
    </row>
    <row r="14" spans="2:44" ht="14.25" customHeight="1" x14ac:dyDescent="0.25">
      <c r="B14" s="169" t="s">
        <v>38</v>
      </c>
      <c r="C14" s="185">
        <v>1.5754999999999999</v>
      </c>
      <c r="D14" s="185">
        <v>1</v>
      </c>
      <c r="E14" s="185">
        <v>1.0951</v>
      </c>
      <c r="F14" s="185">
        <v>1.1901999999999999</v>
      </c>
      <c r="G14" s="185">
        <v>1.2853000000000001</v>
      </c>
      <c r="H14" s="185">
        <v>1.3804000000000001</v>
      </c>
      <c r="I14" s="176">
        <v>40</v>
      </c>
      <c r="J14" s="177">
        <v>30</v>
      </c>
      <c r="K14" s="178">
        <v>0.85</v>
      </c>
      <c r="L14" s="179">
        <v>0.15</v>
      </c>
      <c r="N14" s="7"/>
      <c r="O14" s="7"/>
      <c r="P14" s="7"/>
      <c r="Q14" s="7"/>
      <c r="R14" s="7"/>
      <c r="S14" s="7"/>
      <c r="T14" s="7"/>
      <c r="U14"/>
      <c r="V14"/>
      <c r="W14" s="119"/>
      <c r="X14" s="7"/>
      <c r="Y14" s="110"/>
      <c r="Z14" s="18"/>
      <c r="AA14" s="18"/>
      <c r="AB14" s="18"/>
      <c r="AC14" s="18"/>
      <c r="AD14" s="18"/>
      <c r="AE14" s="18"/>
      <c r="AI14" s="7"/>
      <c r="AJ14" s="7"/>
      <c r="AK14" s="7"/>
      <c r="AL14" s="7"/>
      <c r="AM14" s="7"/>
    </row>
    <row r="15" spans="2:44" ht="14.25" customHeight="1" x14ac:dyDescent="0.25">
      <c r="B15" s="169" t="s">
        <v>40</v>
      </c>
      <c r="C15" s="185">
        <v>1.5007999999999999</v>
      </c>
      <c r="D15" s="185">
        <v>1</v>
      </c>
      <c r="E15" s="185">
        <v>1.0887</v>
      </c>
      <c r="F15" s="185">
        <v>1.1775</v>
      </c>
      <c r="G15" s="185">
        <v>1.2662</v>
      </c>
      <c r="H15" s="185">
        <v>1.355</v>
      </c>
      <c r="I15" s="176">
        <v>45</v>
      </c>
      <c r="J15" s="177">
        <v>30</v>
      </c>
      <c r="K15" s="178">
        <v>0.85</v>
      </c>
      <c r="L15" s="179">
        <v>0.15</v>
      </c>
      <c r="N15" s="7"/>
      <c r="O15" s="7"/>
      <c r="P15" s="7"/>
      <c r="Q15" s="7"/>
      <c r="R15" s="7"/>
      <c r="S15" s="7"/>
      <c r="T15" s="7"/>
      <c r="U15"/>
      <c r="V15"/>
      <c r="W15" s="119"/>
      <c r="X15" s="7"/>
      <c r="Y15" s="110"/>
      <c r="Z15" s="18"/>
      <c r="AA15" s="18"/>
      <c r="AB15" s="18"/>
      <c r="AC15" s="18"/>
      <c r="AD15" s="18"/>
      <c r="AE15" s="18"/>
      <c r="AI15" s="7"/>
      <c r="AJ15" s="7"/>
      <c r="AK15" s="7"/>
      <c r="AL15" s="7"/>
      <c r="AM15" s="7"/>
    </row>
    <row r="16" spans="2:44" ht="14.25" customHeight="1" x14ac:dyDescent="0.25">
      <c r="B16" s="169" t="s">
        <v>42</v>
      </c>
      <c r="C16" s="185">
        <v>1.4411</v>
      </c>
      <c r="D16" s="185">
        <v>1</v>
      </c>
      <c r="E16" s="185">
        <v>1.0831999999999999</v>
      </c>
      <c r="F16" s="185">
        <v>1.1664000000000001</v>
      </c>
      <c r="G16" s="185">
        <v>1.2495000000000001</v>
      </c>
      <c r="H16" s="185">
        <v>1.3327</v>
      </c>
      <c r="I16" s="176">
        <v>50</v>
      </c>
      <c r="J16" s="177">
        <v>30</v>
      </c>
      <c r="K16" s="178">
        <v>0.85</v>
      </c>
      <c r="L16" s="179">
        <v>0.15</v>
      </c>
      <c r="N16" s="7"/>
      <c r="O16" s="7"/>
      <c r="P16" s="7"/>
      <c r="Q16" s="7"/>
      <c r="R16" s="7"/>
      <c r="S16" s="7"/>
      <c r="T16" s="7"/>
      <c r="U16"/>
      <c r="V16"/>
      <c r="W16" s="119"/>
      <c r="X16" s="7"/>
      <c r="Y16" s="110"/>
      <c r="Z16" s="18"/>
      <c r="AA16" s="18"/>
      <c r="AB16" s="18"/>
      <c r="AC16" s="18"/>
      <c r="AD16" s="18"/>
      <c r="AE16" s="18"/>
      <c r="AI16" s="7"/>
      <c r="AJ16" s="7"/>
      <c r="AK16" s="7"/>
      <c r="AL16" s="7"/>
      <c r="AM16" s="7"/>
    </row>
    <row r="17" spans="2:39" ht="14.25" customHeight="1" x14ac:dyDescent="0.25">
      <c r="B17" s="169" t="s">
        <v>44</v>
      </c>
      <c r="C17" s="185">
        <v>1.3922000000000001</v>
      </c>
      <c r="D17" s="185">
        <v>1</v>
      </c>
      <c r="E17" s="185">
        <v>1.0783</v>
      </c>
      <c r="F17" s="185">
        <v>1.1565000000000001</v>
      </c>
      <c r="G17" s="185">
        <v>1.2347999999999999</v>
      </c>
      <c r="H17" s="185">
        <v>1.3130999999999999</v>
      </c>
      <c r="I17" s="176">
        <v>55</v>
      </c>
      <c r="J17" s="177">
        <v>30</v>
      </c>
      <c r="K17" s="178">
        <v>0.85</v>
      </c>
      <c r="L17" s="179">
        <v>0.15</v>
      </c>
      <c r="N17" s="7"/>
      <c r="O17" s="7"/>
      <c r="P17" s="7"/>
      <c r="Q17" s="7"/>
      <c r="R17" s="7"/>
      <c r="S17" s="7"/>
      <c r="T17" s="7"/>
      <c r="U17"/>
      <c r="V17"/>
      <c r="W17" s="119"/>
      <c r="X17" s="7"/>
      <c r="Y17" s="110"/>
      <c r="Z17" s="18"/>
      <c r="AA17" s="18"/>
      <c r="AB17" s="18"/>
      <c r="AC17" s="18"/>
      <c r="AD17" s="18"/>
      <c r="AE17" s="18"/>
      <c r="AI17" s="7"/>
      <c r="AJ17" s="7"/>
      <c r="AK17" s="7"/>
      <c r="AL17" s="7"/>
      <c r="AM17" s="7"/>
    </row>
    <row r="18" spans="2:39" ht="14.25" customHeight="1" x14ac:dyDescent="0.25">
      <c r="B18" s="169" t="s">
        <v>46</v>
      </c>
      <c r="C18" s="185">
        <v>1.3514999999999999</v>
      </c>
      <c r="D18" s="185">
        <v>1</v>
      </c>
      <c r="E18" s="185">
        <v>1.0739000000000001</v>
      </c>
      <c r="F18" s="185">
        <v>1.1477999999999999</v>
      </c>
      <c r="G18" s="185">
        <v>1.2217</v>
      </c>
      <c r="H18" s="185">
        <v>1.2957000000000001</v>
      </c>
      <c r="I18" s="176">
        <v>60</v>
      </c>
      <c r="J18" s="177">
        <v>30</v>
      </c>
      <c r="K18" s="178">
        <v>0.85</v>
      </c>
      <c r="L18" s="179">
        <v>0.15</v>
      </c>
      <c r="N18" s="7"/>
      <c r="O18" s="7"/>
      <c r="P18" s="7"/>
      <c r="Q18" s="7"/>
      <c r="R18" s="7"/>
      <c r="S18" s="7"/>
      <c r="T18" s="7"/>
      <c r="U18"/>
      <c r="V18"/>
      <c r="W18" s="119"/>
      <c r="X18" s="7"/>
      <c r="Y18" s="110"/>
      <c r="Z18" s="18"/>
      <c r="AA18" s="18"/>
      <c r="AB18" s="18"/>
      <c r="AC18" s="18"/>
      <c r="AD18" s="18"/>
      <c r="AE18" s="18"/>
      <c r="AI18" s="7"/>
      <c r="AJ18" s="7"/>
      <c r="AK18" s="7"/>
      <c r="AL18" s="7"/>
      <c r="AM18" s="7"/>
    </row>
    <row r="19" spans="2:39" ht="14.25" customHeight="1" x14ac:dyDescent="0.25">
      <c r="B19" s="169" t="s">
        <v>48</v>
      </c>
      <c r="C19" s="185">
        <v>1.3169999999999999</v>
      </c>
      <c r="D19" s="185">
        <v>1</v>
      </c>
      <c r="E19" s="185">
        <v>1.07</v>
      </c>
      <c r="F19" s="185">
        <v>1.1399999999999999</v>
      </c>
      <c r="G19" s="185">
        <v>1.21</v>
      </c>
      <c r="H19" s="185">
        <v>1.2801</v>
      </c>
      <c r="I19" s="176">
        <v>65</v>
      </c>
      <c r="J19" s="177">
        <v>30</v>
      </c>
      <c r="K19" s="178">
        <v>0.85</v>
      </c>
      <c r="L19" s="179">
        <v>0.15</v>
      </c>
      <c r="N19" s="7"/>
      <c r="O19" s="7"/>
      <c r="P19" s="7"/>
      <c r="Q19" s="7"/>
      <c r="R19" s="7"/>
      <c r="S19" s="7"/>
      <c r="T19" s="7"/>
      <c r="U19"/>
      <c r="V19"/>
      <c r="W19" s="119"/>
      <c r="X19" s="7"/>
      <c r="Y19" s="110"/>
      <c r="Z19" s="18"/>
      <c r="AA19" s="18"/>
      <c r="AB19" s="18"/>
      <c r="AC19" s="18"/>
      <c r="AD19" s="18"/>
      <c r="AE19" s="18"/>
      <c r="AI19" s="7"/>
      <c r="AJ19" s="7"/>
      <c r="AK19" s="7"/>
      <c r="AL19" s="7"/>
      <c r="AM19" s="7"/>
    </row>
    <row r="20" spans="2:39" ht="14.25" customHeight="1" x14ac:dyDescent="0.25">
      <c r="B20" s="169" t="s">
        <v>50</v>
      </c>
      <c r="C20" s="185">
        <v>1.2874000000000001</v>
      </c>
      <c r="D20" s="185">
        <v>1</v>
      </c>
      <c r="E20" s="185">
        <v>1.0665</v>
      </c>
      <c r="F20" s="185">
        <v>1.133</v>
      </c>
      <c r="G20" s="185">
        <v>1.1995</v>
      </c>
      <c r="H20" s="185">
        <v>1.266</v>
      </c>
      <c r="I20" s="176">
        <v>70</v>
      </c>
      <c r="J20" s="177">
        <v>30</v>
      </c>
      <c r="K20" s="178">
        <v>0.85</v>
      </c>
      <c r="L20" s="179">
        <v>0.15</v>
      </c>
      <c r="N20" s="7"/>
      <c r="O20" s="7"/>
      <c r="P20" s="7"/>
      <c r="Q20" s="7"/>
      <c r="R20" s="7"/>
      <c r="S20" s="7"/>
      <c r="T20" s="7"/>
      <c r="U20"/>
      <c r="V20"/>
      <c r="W20" s="119"/>
      <c r="X20" s="7"/>
      <c r="Y20" s="110"/>
      <c r="Z20" s="18"/>
      <c r="AA20" s="18"/>
      <c r="AB20" s="18"/>
      <c r="AC20" s="18"/>
      <c r="AD20" s="18"/>
      <c r="AE20" s="18"/>
      <c r="AI20" s="7"/>
      <c r="AJ20" s="7"/>
      <c r="AK20" s="7"/>
      <c r="AL20" s="7"/>
      <c r="AM20" s="7"/>
    </row>
    <row r="21" spans="2:39" ht="14.25" customHeight="1" x14ac:dyDescent="0.25">
      <c r="B21" s="169" t="s">
        <v>52</v>
      </c>
      <c r="C21" s="185">
        <v>1.2363</v>
      </c>
      <c r="D21" s="185">
        <v>1</v>
      </c>
      <c r="E21" s="185">
        <v>1.0646</v>
      </c>
      <c r="F21" s="185">
        <v>1.1293</v>
      </c>
      <c r="G21" s="185">
        <v>1.1939</v>
      </c>
      <c r="H21" s="185">
        <v>1.2585999999999999</v>
      </c>
      <c r="I21" s="176">
        <v>75</v>
      </c>
      <c r="J21" s="177">
        <v>30</v>
      </c>
      <c r="K21" s="178">
        <v>0.85</v>
      </c>
      <c r="L21" s="179">
        <v>0.15</v>
      </c>
      <c r="N21" s="7"/>
      <c r="O21" s="7"/>
      <c r="P21" s="7"/>
      <c r="Q21" s="7"/>
      <c r="R21" s="7"/>
      <c r="S21" s="7"/>
      <c r="T21" s="7"/>
      <c r="U21"/>
      <c r="V21"/>
      <c r="W21" s="119"/>
      <c r="X21" s="7"/>
      <c r="Y21" s="110"/>
      <c r="Z21" s="18"/>
      <c r="AA21" s="18"/>
      <c r="AB21" s="18"/>
      <c r="AC21" s="18"/>
      <c r="AD21" s="18"/>
      <c r="AE21" s="18"/>
      <c r="AI21" s="7"/>
      <c r="AJ21" s="7"/>
      <c r="AK21" s="7"/>
      <c r="AL21" s="7"/>
      <c r="AM21" s="7"/>
    </row>
    <row r="22" spans="2:39" ht="14.25" customHeight="1" x14ac:dyDescent="0.25">
      <c r="B22" s="169" t="s">
        <v>54</v>
      </c>
      <c r="C22" s="185">
        <v>1.2139</v>
      </c>
      <c r="D22" s="185">
        <v>1</v>
      </c>
      <c r="E22" s="185">
        <v>1.0617000000000001</v>
      </c>
      <c r="F22" s="185">
        <v>1.1234</v>
      </c>
      <c r="G22" s="185">
        <v>1.1852</v>
      </c>
      <c r="H22" s="185">
        <v>1.2468999999999999</v>
      </c>
      <c r="I22" s="176">
        <v>80</v>
      </c>
      <c r="J22" s="177">
        <v>30</v>
      </c>
      <c r="K22" s="178">
        <v>0.85</v>
      </c>
      <c r="L22" s="179">
        <v>0.15</v>
      </c>
      <c r="N22" s="7"/>
      <c r="O22" s="7"/>
      <c r="P22" s="7"/>
      <c r="Q22" s="7"/>
      <c r="R22" s="7"/>
      <c r="S22" s="7"/>
      <c r="T22" s="7"/>
      <c r="U22"/>
      <c r="V22"/>
      <c r="W22" s="119"/>
      <c r="X22" s="7"/>
      <c r="Y22" s="110"/>
      <c r="Z22" s="18"/>
      <c r="AA22" s="18"/>
      <c r="AB22" s="18"/>
      <c r="AC22" s="18"/>
      <c r="AD22" s="18"/>
      <c r="AE22" s="18"/>
      <c r="AI22" s="7"/>
      <c r="AJ22" s="7"/>
      <c r="AK22" s="7"/>
      <c r="AL22" s="7"/>
      <c r="AM22" s="7"/>
    </row>
    <row r="23" spans="2:39" ht="14.25" customHeight="1" x14ac:dyDescent="0.25">
      <c r="B23" s="169" t="s">
        <v>56</v>
      </c>
      <c r="C23" s="185">
        <v>1.1940999999999999</v>
      </c>
      <c r="D23" s="185">
        <v>1</v>
      </c>
      <c r="E23" s="185">
        <v>1.0589999999999999</v>
      </c>
      <c r="F23" s="185">
        <v>1.1181000000000001</v>
      </c>
      <c r="G23" s="185">
        <v>1.1771</v>
      </c>
      <c r="H23" s="185">
        <v>1.2362</v>
      </c>
      <c r="I23" s="176">
        <v>85</v>
      </c>
      <c r="J23" s="177">
        <v>30</v>
      </c>
      <c r="K23" s="178">
        <v>0.85</v>
      </c>
      <c r="L23" s="179">
        <v>0.15</v>
      </c>
      <c r="N23" s="7"/>
      <c r="O23" s="7"/>
      <c r="P23" s="7"/>
      <c r="Q23" s="7"/>
      <c r="R23" s="7"/>
      <c r="S23" s="7"/>
      <c r="T23" s="7"/>
      <c r="U23"/>
      <c r="V23"/>
      <c r="W23" s="119"/>
      <c r="X23" s="7"/>
      <c r="Y23" s="110"/>
      <c r="Z23" s="18"/>
      <c r="AA23" s="18"/>
      <c r="AB23" s="18"/>
      <c r="AC23" s="18"/>
      <c r="AD23" s="18"/>
      <c r="AE23" s="18"/>
      <c r="AI23" s="7"/>
      <c r="AJ23" s="7"/>
      <c r="AK23" s="7"/>
      <c r="AL23" s="7"/>
      <c r="AM23" s="7"/>
    </row>
    <row r="24" spans="2:39" ht="14.25" customHeight="1" x14ac:dyDescent="0.25">
      <c r="B24" s="169" t="s">
        <v>58</v>
      </c>
      <c r="C24" s="185">
        <v>1.1765000000000001</v>
      </c>
      <c r="D24" s="185">
        <v>1</v>
      </c>
      <c r="E24" s="185">
        <v>1.0566</v>
      </c>
      <c r="F24" s="185">
        <v>1.1132</v>
      </c>
      <c r="G24" s="185">
        <v>1.1698</v>
      </c>
      <c r="H24" s="185">
        <v>1.2263999999999999</v>
      </c>
      <c r="I24" s="176">
        <v>90</v>
      </c>
      <c r="J24" s="177">
        <v>30</v>
      </c>
      <c r="K24" s="178">
        <v>0.85</v>
      </c>
      <c r="L24" s="179">
        <v>0.15</v>
      </c>
      <c r="N24" s="7"/>
      <c r="O24" s="7"/>
      <c r="P24" s="7"/>
      <c r="Q24" s="7"/>
      <c r="R24" s="7"/>
      <c r="S24" s="7"/>
      <c r="T24" s="7"/>
      <c r="U24"/>
      <c r="V24"/>
      <c r="W24" s="119"/>
      <c r="X24" s="7"/>
      <c r="Y24" s="110"/>
      <c r="Z24" s="18"/>
      <c r="AA24" s="18"/>
      <c r="AB24" s="18"/>
      <c r="AC24" s="18"/>
      <c r="AD24" s="18"/>
      <c r="AE24" s="18"/>
      <c r="AI24" s="7"/>
      <c r="AJ24" s="7"/>
      <c r="AK24" s="7"/>
      <c r="AL24" s="7"/>
      <c r="AM24" s="7"/>
    </row>
    <row r="25" spans="2:39" ht="14.25" customHeight="1" x14ac:dyDescent="0.25">
      <c r="B25" s="169" t="s">
        <v>60</v>
      </c>
      <c r="C25" s="185">
        <v>1.1608000000000001</v>
      </c>
      <c r="D25" s="185">
        <v>1</v>
      </c>
      <c r="E25" s="185">
        <v>1.0543</v>
      </c>
      <c r="F25" s="185">
        <v>1.1087</v>
      </c>
      <c r="G25" s="185">
        <v>1.163</v>
      </c>
      <c r="H25" s="185">
        <v>1.2174</v>
      </c>
      <c r="I25" s="176">
        <v>95</v>
      </c>
      <c r="J25" s="177">
        <v>30</v>
      </c>
      <c r="K25" s="178">
        <v>0.85</v>
      </c>
      <c r="L25" s="179">
        <v>0.15</v>
      </c>
      <c r="N25" s="7"/>
      <c r="O25" s="7"/>
      <c r="P25" s="7"/>
      <c r="Q25" s="7"/>
      <c r="R25" s="7"/>
      <c r="S25" s="7"/>
      <c r="T25" s="7"/>
      <c r="U25"/>
      <c r="V25"/>
      <c r="W25" s="119"/>
      <c r="X25" s="7"/>
      <c r="Y25" s="110"/>
      <c r="Z25" s="18"/>
      <c r="AA25" s="18"/>
      <c r="AB25" s="18"/>
      <c r="AC25" s="18"/>
      <c r="AD25" s="18"/>
      <c r="AE25" s="18"/>
      <c r="AI25" s="7"/>
      <c r="AJ25" s="7"/>
      <c r="AK25" s="7"/>
      <c r="AL25" s="7"/>
      <c r="AM25" s="7"/>
    </row>
    <row r="26" spans="2:39" ht="14.25" customHeight="1" x14ac:dyDescent="0.25">
      <c r="B26" s="169" t="s">
        <v>62</v>
      </c>
      <c r="C26" s="185">
        <v>1.1467000000000001</v>
      </c>
      <c r="D26" s="185">
        <v>1</v>
      </c>
      <c r="E26" s="185">
        <v>1.0523</v>
      </c>
      <c r="F26" s="185">
        <v>1.1045</v>
      </c>
      <c r="G26" s="185">
        <v>1.1568000000000001</v>
      </c>
      <c r="H26" s="185">
        <v>1.2091000000000001</v>
      </c>
      <c r="I26" s="176">
        <v>100</v>
      </c>
      <c r="J26" s="177">
        <v>30</v>
      </c>
      <c r="K26" s="178">
        <v>0.85</v>
      </c>
      <c r="L26" s="179">
        <v>0.15</v>
      </c>
      <c r="N26" s="7"/>
      <c r="O26" s="7"/>
      <c r="P26" s="7"/>
      <c r="Q26" s="7"/>
      <c r="R26" s="7"/>
      <c r="S26" s="7"/>
      <c r="T26" s="7"/>
      <c r="U26"/>
      <c r="V26"/>
      <c r="W26" s="119"/>
      <c r="X26" s="7"/>
      <c r="Y26" s="110"/>
      <c r="Z26" s="18"/>
      <c r="AA26" s="18"/>
      <c r="AB26" s="18"/>
      <c r="AC26" s="18"/>
      <c r="AD26" s="18"/>
      <c r="AE26" s="18"/>
      <c r="AI26" s="7"/>
      <c r="AJ26" s="7"/>
      <c r="AK26" s="7"/>
      <c r="AL26" s="7"/>
      <c r="AM26" s="7"/>
    </row>
    <row r="27" spans="2:39" ht="14.25" customHeight="1" x14ac:dyDescent="0.25">
      <c r="B27" s="169" t="s">
        <v>64</v>
      </c>
      <c r="C27" s="185">
        <v>1.1338999999999999</v>
      </c>
      <c r="D27" s="185">
        <v>1</v>
      </c>
      <c r="E27" s="185">
        <v>1.0503</v>
      </c>
      <c r="F27" s="185">
        <v>1.1007</v>
      </c>
      <c r="G27" s="185">
        <v>1.151</v>
      </c>
      <c r="H27" s="185">
        <v>1.2014</v>
      </c>
      <c r="I27" s="176">
        <v>105</v>
      </c>
      <c r="J27" s="177">
        <v>30</v>
      </c>
      <c r="K27" s="178">
        <v>0.85</v>
      </c>
      <c r="L27" s="179">
        <v>0.15</v>
      </c>
      <c r="N27" s="7"/>
      <c r="O27" s="7"/>
      <c r="P27" s="7"/>
      <c r="Q27" s="7"/>
      <c r="R27" s="7"/>
      <c r="S27" s="7"/>
      <c r="T27" s="7"/>
      <c r="U27"/>
      <c r="V27"/>
      <c r="W27" s="119"/>
      <c r="X27" s="7"/>
      <c r="Y27" s="110"/>
      <c r="Z27" s="18"/>
      <c r="AA27" s="18"/>
      <c r="AB27" s="18"/>
      <c r="AC27" s="18"/>
      <c r="AD27" s="18"/>
      <c r="AE27" s="18"/>
      <c r="AI27" s="7"/>
      <c r="AJ27" s="7"/>
      <c r="AK27" s="7"/>
      <c r="AL27" s="7"/>
      <c r="AM27" s="7"/>
    </row>
    <row r="28" spans="2:39" ht="14.25" customHeight="1" x14ac:dyDescent="0.25">
      <c r="B28" s="169" t="s">
        <v>66</v>
      </c>
      <c r="C28" s="185">
        <v>1.1222000000000001</v>
      </c>
      <c r="D28" s="185">
        <v>1</v>
      </c>
      <c r="E28" s="185">
        <v>1.0486</v>
      </c>
      <c r="F28" s="185">
        <v>1.0971</v>
      </c>
      <c r="G28" s="185">
        <v>1.1456999999999999</v>
      </c>
      <c r="H28" s="185">
        <v>1.1941999999999999</v>
      </c>
      <c r="I28" s="176">
        <v>110</v>
      </c>
      <c r="J28" s="177">
        <v>30</v>
      </c>
      <c r="K28" s="178">
        <v>0.85</v>
      </c>
      <c r="L28" s="179">
        <v>0.15</v>
      </c>
      <c r="N28" s="7"/>
      <c r="O28" s="7"/>
      <c r="P28" s="7"/>
      <c r="Q28" s="7"/>
      <c r="R28" s="7"/>
      <c r="S28" s="7"/>
      <c r="T28" s="7"/>
      <c r="U28"/>
      <c r="V28"/>
      <c r="W28" s="119"/>
      <c r="X28" s="7"/>
      <c r="Y28" s="110"/>
      <c r="Z28" s="18"/>
      <c r="AA28" s="18"/>
      <c r="AB28" s="18"/>
      <c r="AC28" s="18"/>
      <c r="AD28" s="18"/>
      <c r="AE28" s="18"/>
      <c r="AI28" s="7"/>
      <c r="AJ28" s="7"/>
      <c r="AK28" s="7"/>
      <c r="AL28" s="7"/>
      <c r="AM28" s="7"/>
    </row>
    <row r="29" spans="2:39" ht="14.25" customHeight="1" x14ac:dyDescent="0.25">
      <c r="B29" s="169" t="s">
        <v>68</v>
      </c>
      <c r="C29" s="185">
        <v>1.1115999999999999</v>
      </c>
      <c r="D29" s="185">
        <v>1</v>
      </c>
      <c r="E29" s="185">
        <v>1.0468999999999999</v>
      </c>
      <c r="F29" s="185">
        <v>1.0938000000000001</v>
      </c>
      <c r="G29" s="185">
        <v>1.1407</v>
      </c>
      <c r="H29" s="185">
        <v>1.1875</v>
      </c>
      <c r="I29" s="176">
        <v>115</v>
      </c>
      <c r="J29" s="177">
        <v>30</v>
      </c>
      <c r="K29" s="178">
        <v>0.85</v>
      </c>
      <c r="L29" s="179">
        <v>0.15</v>
      </c>
      <c r="N29" s="7"/>
      <c r="O29" s="7"/>
      <c r="P29" s="7"/>
      <c r="Q29" s="7"/>
      <c r="R29" s="7"/>
      <c r="S29" s="7"/>
      <c r="T29" s="7"/>
      <c r="U29"/>
      <c r="V29"/>
      <c r="W29" s="119"/>
      <c r="X29" s="7"/>
      <c r="Y29" s="110"/>
      <c r="Z29" s="18"/>
      <c r="AA29" s="18"/>
      <c r="AB29" s="18"/>
      <c r="AC29" s="18"/>
      <c r="AD29" s="18"/>
      <c r="AE29" s="18"/>
      <c r="AI29" s="7"/>
      <c r="AJ29" s="7"/>
      <c r="AK29" s="7"/>
      <c r="AL29" s="7"/>
      <c r="AM29" s="7"/>
    </row>
    <row r="30" spans="2:39" ht="14.25" customHeight="1" x14ac:dyDescent="0.25">
      <c r="B30" s="169" t="s">
        <v>70</v>
      </c>
      <c r="C30" s="185">
        <v>1.1017999999999999</v>
      </c>
      <c r="D30" s="185">
        <v>1</v>
      </c>
      <c r="E30" s="185">
        <v>1.0452999999999999</v>
      </c>
      <c r="F30" s="185">
        <v>1.0907</v>
      </c>
      <c r="G30" s="185">
        <v>1.1359999999999999</v>
      </c>
      <c r="H30" s="185">
        <v>1.1813</v>
      </c>
      <c r="I30" s="176">
        <v>120</v>
      </c>
      <c r="J30" s="177">
        <v>30</v>
      </c>
      <c r="K30" s="178">
        <v>0.85</v>
      </c>
      <c r="L30" s="179">
        <v>0.15</v>
      </c>
      <c r="N30" s="7"/>
      <c r="O30" s="7"/>
      <c r="P30" s="7"/>
      <c r="Q30" s="7"/>
      <c r="R30" s="7"/>
      <c r="S30" s="7"/>
      <c r="T30" s="7"/>
      <c r="U30"/>
      <c r="V30"/>
      <c r="W30" s="119"/>
      <c r="X30" s="7"/>
      <c r="Y30" s="110"/>
      <c r="Z30" s="18"/>
      <c r="AA30" s="18"/>
      <c r="AB30" s="18"/>
      <c r="AC30" s="18"/>
      <c r="AD30" s="18"/>
      <c r="AE30" s="18"/>
      <c r="AI30" s="7"/>
      <c r="AJ30" s="7"/>
      <c r="AK30" s="7"/>
      <c r="AL30" s="7"/>
      <c r="AM30" s="7"/>
    </row>
    <row r="31" spans="2:39" ht="14.25" customHeight="1" x14ac:dyDescent="0.25">
      <c r="B31" s="169" t="s">
        <v>72</v>
      </c>
      <c r="C31" s="185">
        <v>1.0929</v>
      </c>
      <c r="D31" s="185">
        <v>1</v>
      </c>
      <c r="E31" s="185">
        <v>1.0439000000000001</v>
      </c>
      <c r="F31" s="185">
        <v>1.0876999999999999</v>
      </c>
      <c r="G31" s="185">
        <v>1.1315999999999999</v>
      </c>
      <c r="H31" s="185">
        <v>1.1755</v>
      </c>
      <c r="I31" s="176">
        <v>125</v>
      </c>
      <c r="J31" s="177">
        <v>30</v>
      </c>
      <c r="K31" s="178">
        <v>0.85</v>
      </c>
      <c r="L31" s="179">
        <v>0.15</v>
      </c>
      <c r="N31" s="7"/>
      <c r="O31" s="7"/>
      <c r="P31" s="7"/>
      <c r="Q31" s="7"/>
      <c r="R31" s="7"/>
      <c r="S31" s="7"/>
      <c r="T31" s="7"/>
      <c r="U31"/>
      <c r="V31"/>
      <c r="W31" s="119"/>
      <c r="X31" s="7"/>
      <c r="Y31" s="110"/>
      <c r="Z31" s="18"/>
      <c r="AA31" s="18"/>
      <c r="AB31" s="18"/>
      <c r="AC31" s="18"/>
      <c r="AD31" s="18"/>
      <c r="AE31" s="18"/>
      <c r="AI31" s="7"/>
      <c r="AJ31" s="7"/>
      <c r="AK31" s="7"/>
      <c r="AL31" s="7"/>
      <c r="AM31" s="7"/>
    </row>
    <row r="32" spans="2:39" ht="14.25" customHeight="1" x14ac:dyDescent="0.25">
      <c r="B32" s="169" t="s">
        <v>74</v>
      </c>
      <c r="C32" s="185">
        <v>1.0846</v>
      </c>
      <c r="D32" s="185">
        <v>1</v>
      </c>
      <c r="E32" s="185">
        <v>1.0425</v>
      </c>
      <c r="F32" s="185">
        <v>1.085</v>
      </c>
      <c r="G32" s="185">
        <v>1.1274999999999999</v>
      </c>
      <c r="H32" s="185">
        <v>1.17</v>
      </c>
      <c r="I32" s="176">
        <v>130</v>
      </c>
      <c r="J32" s="177">
        <v>30</v>
      </c>
      <c r="K32" s="178">
        <v>0.85</v>
      </c>
      <c r="L32" s="179">
        <v>0.15</v>
      </c>
      <c r="N32" s="7"/>
      <c r="O32" s="7"/>
      <c r="P32" s="7"/>
      <c r="Q32" s="7"/>
      <c r="R32" s="7"/>
      <c r="S32" s="7"/>
      <c r="T32" s="7"/>
      <c r="U32"/>
      <c r="V32"/>
      <c r="W32" s="119"/>
      <c r="X32" s="7"/>
      <c r="Y32" s="110"/>
      <c r="Z32" s="18"/>
      <c r="AA32" s="18"/>
      <c r="AB32" s="18"/>
      <c r="AC32" s="18"/>
      <c r="AD32" s="18"/>
      <c r="AE32" s="18"/>
      <c r="AI32" s="7"/>
      <c r="AJ32" s="7"/>
      <c r="AK32" s="7"/>
      <c r="AL32" s="7"/>
      <c r="AM32" s="7"/>
    </row>
    <row r="33" spans="2:44" ht="14.25" customHeight="1" x14ac:dyDescent="0.25">
      <c r="B33" s="169" t="s">
        <v>76</v>
      </c>
      <c r="C33" s="185">
        <v>1.0769</v>
      </c>
      <c r="D33" s="185">
        <v>1</v>
      </c>
      <c r="E33" s="185">
        <v>1.0411999999999999</v>
      </c>
      <c r="F33" s="185">
        <v>1.0824</v>
      </c>
      <c r="G33" s="185">
        <v>1.1236999999999999</v>
      </c>
      <c r="H33" s="185">
        <v>1.1649</v>
      </c>
      <c r="I33" s="176">
        <v>135</v>
      </c>
      <c r="J33" s="177">
        <v>30</v>
      </c>
      <c r="K33" s="178">
        <v>0.85</v>
      </c>
      <c r="L33" s="179">
        <v>0.15</v>
      </c>
      <c r="N33" s="7"/>
      <c r="O33" s="7"/>
      <c r="P33" s="7"/>
      <c r="Q33" s="7"/>
      <c r="R33" s="7"/>
      <c r="S33" s="7"/>
      <c r="T33" s="7"/>
      <c r="U33"/>
      <c r="V33"/>
      <c r="W33" s="119"/>
      <c r="X33" s="7"/>
      <c r="Y33" s="110"/>
      <c r="Z33" s="18"/>
      <c r="AA33" s="18"/>
      <c r="AB33" s="18"/>
      <c r="AC33" s="18"/>
      <c r="AD33" s="18"/>
      <c r="AE33" s="18"/>
      <c r="AI33" s="7"/>
      <c r="AJ33" s="7"/>
      <c r="AK33" s="7"/>
      <c r="AL33" s="7"/>
      <c r="AM33" s="7"/>
    </row>
    <row r="34" spans="2:44" ht="14.25" customHeight="1" x14ac:dyDescent="0.25">
      <c r="B34" s="169" t="s">
        <v>78</v>
      </c>
      <c r="C34" s="185">
        <v>1.0698000000000001</v>
      </c>
      <c r="D34" s="185">
        <v>1</v>
      </c>
      <c r="E34" s="185">
        <v>1.04</v>
      </c>
      <c r="F34" s="185">
        <v>1.08</v>
      </c>
      <c r="G34" s="185">
        <v>1.1200000000000001</v>
      </c>
      <c r="H34" s="185">
        <v>1.1600999999999999</v>
      </c>
      <c r="I34" s="176">
        <v>140</v>
      </c>
      <c r="J34" s="177">
        <v>30</v>
      </c>
      <c r="K34" s="178">
        <v>0.85</v>
      </c>
      <c r="L34" s="179">
        <v>0.15</v>
      </c>
      <c r="N34" s="7"/>
      <c r="O34" s="7"/>
      <c r="P34" s="7"/>
      <c r="Q34" s="7"/>
      <c r="R34" s="7"/>
      <c r="S34" s="7"/>
      <c r="T34" s="7"/>
      <c r="U34"/>
      <c r="V34"/>
      <c r="W34" s="119"/>
      <c r="X34" s="7"/>
      <c r="Y34" s="110"/>
      <c r="Z34" s="18"/>
      <c r="AA34" s="18"/>
      <c r="AB34" s="18"/>
      <c r="AC34" s="18"/>
      <c r="AD34" s="18"/>
      <c r="AE34" s="18"/>
      <c r="AI34" s="7"/>
      <c r="AJ34" s="7"/>
      <c r="AK34" s="7"/>
      <c r="AL34" s="7"/>
      <c r="AM34" s="7"/>
    </row>
    <row r="35" spans="2:44" ht="14.25" customHeight="1" x14ac:dyDescent="0.25">
      <c r="B35" s="169" t="s">
        <v>80</v>
      </c>
      <c r="C35" s="185">
        <v>1.0631999999999999</v>
      </c>
      <c r="D35" s="185">
        <v>1</v>
      </c>
      <c r="E35" s="185">
        <v>1.0388999999999999</v>
      </c>
      <c r="F35" s="185">
        <v>1.0778000000000001</v>
      </c>
      <c r="G35" s="185">
        <v>1.1166</v>
      </c>
      <c r="H35" s="185">
        <v>1.1555</v>
      </c>
      <c r="I35" s="176">
        <v>145</v>
      </c>
      <c r="J35" s="177">
        <v>30</v>
      </c>
      <c r="K35" s="178">
        <v>0.85</v>
      </c>
      <c r="L35" s="179">
        <v>0.15</v>
      </c>
      <c r="N35" s="7"/>
      <c r="O35" s="7"/>
      <c r="P35" s="7"/>
      <c r="Q35" s="7"/>
      <c r="R35" s="7"/>
      <c r="S35" s="7"/>
      <c r="T35" s="7"/>
      <c r="U35"/>
      <c r="V35"/>
      <c r="W35" s="119"/>
      <c r="X35" s="7"/>
      <c r="Y35" s="110"/>
      <c r="Z35" s="18"/>
      <c r="AA35" s="18"/>
      <c r="AB35" s="18"/>
      <c r="AC35" s="18"/>
      <c r="AD35" s="18"/>
      <c r="AE35" s="18"/>
      <c r="AI35" s="7"/>
      <c r="AJ35" s="7"/>
      <c r="AK35" s="7"/>
      <c r="AL35" s="7"/>
      <c r="AM35" s="7"/>
    </row>
    <row r="36" spans="2:44" ht="14.25" customHeight="1" x14ac:dyDescent="0.25">
      <c r="B36" s="169" t="s">
        <v>82</v>
      </c>
      <c r="C36" s="185">
        <v>1.0569999999999999</v>
      </c>
      <c r="D36" s="185">
        <v>1</v>
      </c>
      <c r="E36" s="185">
        <v>1.0378000000000001</v>
      </c>
      <c r="F36" s="185">
        <v>1.0755999999999999</v>
      </c>
      <c r="G36" s="185">
        <v>1.1133999999999999</v>
      </c>
      <c r="H36" s="185">
        <v>1.1512</v>
      </c>
      <c r="I36" s="176">
        <v>150</v>
      </c>
      <c r="J36" s="177">
        <v>30</v>
      </c>
      <c r="K36" s="178">
        <v>0.85</v>
      </c>
      <c r="L36" s="179">
        <v>0.15</v>
      </c>
      <c r="N36" s="7"/>
      <c r="O36" s="7"/>
      <c r="P36" s="7"/>
      <c r="Q36" s="7"/>
      <c r="R36" s="7"/>
      <c r="S36" s="7"/>
      <c r="T36" s="7"/>
      <c r="U36"/>
      <c r="V36"/>
      <c r="W36" s="119"/>
      <c r="X36" s="7"/>
      <c r="Y36" s="110"/>
      <c r="Z36" s="18"/>
      <c r="AA36" s="18"/>
      <c r="AB36" s="18"/>
      <c r="AC36" s="18"/>
      <c r="AD36" s="18"/>
      <c r="AE36" s="18"/>
      <c r="AI36" s="7"/>
      <c r="AJ36" s="7"/>
      <c r="AK36" s="7"/>
      <c r="AL36" s="7"/>
      <c r="AM36" s="7"/>
    </row>
    <row r="37" spans="2:44" ht="14.25" customHeight="1" x14ac:dyDescent="0.25">
      <c r="B37" s="169" t="s">
        <v>84</v>
      </c>
      <c r="C37" s="185">
        <v>1.0512999999999999</v>
      </c>
      <c r="D37" s="185">
        <v>1</v>
      </c>
      <c r="E37" s="185">
        <v>1.0367999999999999</v>
      </c>
      <c r="F37" s="185">
        <v>1.0736000000000001</v>
      </c>
      <c r="G37" s="185">
        <v>1.1103000000000001</v>
      </c>
      <c r="H37" s="185">
        <v>1.1471</v>
      </c>
      <c r="I37" s="176">
        <v>155</v>
      </c>
      <c r="J37" s="177">
        <v>30</v>
      </c>
      <c r="K37" s="178">
        <v>0.85</v>
      </c>
      <c r="L37" s="179">
        <v>0.15</v>
      </c>
      <c r="N37" s="7"/>
      <c r="O37" s="7"/>
      <c r="P37" s="7"/>
      <c r="Q37" s="7"/>
      <c r="R37" s="7"/>
      <c r="S37" s="7"/>
      <c r="T37" s="7"/>
      <c r="U37"/>
      <c r="V37"/>
      <c r="W37" s="119"/>
      <c r="X37" s="7"/>
      <c r="Y37" s="110"/>
      <c r="Z37" s="18"/>
      <c r="AA37" s="18"/>
      <c r="AB37" s="18"/>
      <c r="AC37" s="18"/>
      <c r="AD37" s="18"/>
      <c r="AE37" s="18"/>
      <c r="AI37" s="7"/>
      <c r="AJ37" s="7"/>
      <c r="AK37" s="7"/>
      <c r="AL37" s="7"/>
      <c r="AM37" s="7"/>
    </row>
    <row r="38" spans="2:44" ht="14.25" customHeight="1" x14ac:dyDescent="0.25">
      <c r="B38" s="169" t="s">
        <v>86</v>
      </c>
      <c r="C38" s="185">
        <v>1.0458000000000001</v>
      </c>
      <c r="D38" s="185">
        <v>1</v>
      </c>
      <c r="E38" s="185">
        <v>1.0358000000000001</v>
      </c>
      <c r="F38" s="185">
        <v>1.0716000000000001</v>
      </c>
      <c r="G38" s="185">
        <v>1.1074999999999999</v>
      </c>
      <c r="H38" s="185">
        <v>1.1433</v>
      </c>
      <c r="I38" s="176">
        <v>160</v>
      </c>
      <c r="J38" s="177">
        <v>30</v>
      </c>
      <c r="K38" s="178">
        <v>0.85</v>
      </c>
      <c r="L38" s="179">
        <v>0.15</v>
      </c>
      <c r="N38" s="7"/>
      <c r="O38" s="7"/>
      <c r="P38" s="7"/>
      <c r="Q38" s="7"/>
      <c r="R38" s="7"/>
      <c r="S38" s="7"/>
      <c r="T38" s="7"/>
      <c r="U38"/>
      <c r="V38"/>
      <c r="W38" s="119"/>
      <c r="X38" s="7"/>
      <c r="Y38" s="110"/>
      <c r="Z38" s="18"/>
      <c r="AA38" s="18"/>
      <c r="AB38" s="18"/>
      <c r="AC38" s="18"/>
      <c r="AD38" s="18"/>
      <c r="AE38" s="18"/>
      <c r="AI38" s="7"/>
      <c r="AJ38" s="7"/>
      <c r="AK38" s="7"/>
      <c r="AL38" s="7"/>
      <c r="AM38" s="7"/>
    </row>
    <row r="39" spans="2:44" ht="14.25" customHeight="1" x14ac:dyDescent="0.25">
      <c r="B39" s="169" t="s">
        <v>88</v>
      </c>
      <c r="C39" s="185">
        <v>1.0407</v>
      </c>
      <c r="D39" s="185">
        <v>1</v>
      </c>
      <c r="E39" s="185">
        <v>1.0348999999999999</v>
      </c>
      <c r="F39" s="185">
        <v>1.0698000000000001</v>
      </c>
      <c r="G39" s="185">
        <v>1.1047</v>
      </c>
      <c r="H39" s="185">
        <v>1.1395999999999999</v>
      </c>
      <c r="I39" s="176">
        <v>165</v>
      </c>
      <c r="J39" s="177">
        <v>30</v>
      </c>
      <c r="K39" s="178">
        <v>0.85</v>
      </c>
      <c r="L39" s="179">
        <v>0.15</v>
      </c>
      <c r="N39" s="7"/>
      <c r="O39" s="7"/>
      <c r="P39" s="7"/>
      <c r="Q39" s="7"/>
      <c r="R39" s="7"/>
      <c r="S39" s="7"/>
      <c r="T39" s="7"/>
      <c r="U39"/>
      <c r="V39"/>
      <c r="W39" s="119"/>
      <c r="X39" s="7"/>
      <c r="Y39" s="110"/>
      <c r="Z39" s="18"/>
      <c r="AA39" s="18"/>
      <c r="AB39" s="18"/>
      <c r="AC39" s="18"/>
      <c r="AD39" s="18"/>
      <c r="AE39" s="18"/>
      <c r="AI39" s="7"/>
      <c r="AJ39" s="7"/>
      <c r="AK39" s="7"/>
      <c r="AL39" s="7"/>
      <c r="AM39" s="7"/>
    </row>
    <row r="40" spans="2:44" ht="14.25" customHeight="1" x14ac:dyDescent="0.25">
      <c r="B40" s="169" t="s">
        <v>90</v>
      </c>
      <c r="C40" s="185">
        <v>1.0359</v>
      </c>
      <c r="D40" s="185">
        <v>1</v>
      </c>
      <c r="E40" s="185">
        <v>1.034</v>
      </c>
      <c r="F40" s="185">
        <v>1.0681</v>
      </c>
      <c r="G40" s="185">
        <v>1.1021000000000001</v>
      </c>
      <c r="H40" s="185">
        <v>1.1361000000000001</v>
      </c>
      <c r="I40" s="176">
        <v>170</v>
      </c>
      <c r="J40" s="177">
        <v>30</v>
      </c>
      <c r="K40" s="178">
        <v>0.85</v>
      </c>
      <c r="L40" s="179">
        <v>0.15</v>
      </c>
      <c r="N40" s="7"/>
      <c r="O40" s="7"/>
      <c r="P40" s="7"/>
      <c r="Q40" s="7"/>
      <c r="R40" s="7"/>
      <c r="S40" s="7"/>
      <c r="T40" s="7"/>
      <c r="U40"/>
      <c r="V40"/>
      <c r="W40" s="119"/>
      <c r="X40" s="7"/>
      <c r="Y40" s="110"/>
      <c r="Z40" s="18"/>
      <c r="AA40" s="18"/>
      <c r="AB40" s="18"/>
      <c r="AC40" s="18"/>
      <c r="AD40" s="18"/>
      <c r="AE40" s="18"/>
      <c r="AI40" s="7"/>
      <c r="AJ40" s="7"/>
      <c r="AK40" s="7"/>
      <c r="AL40" s="7"/>
      <c r="AM40" s="7"/>
    </row>
    <row r="41" spans="2:44" ht="14.25" customHeight="1" x14ac:dyDescent="0.25">
      <c r="B41" s="169" t="s">
        <v>92</v>
      </c>
      <c r="C41" s="185">
        <v>1.0314000000000001</v>
      </c>
      <c r="D41" s="185">
        <v>1</v>
      </c>
      <c r="E41" s="185">
        <v>1.0331999999999999</v>
      </c>
      <c r="F41" s="185">
        <v>1.0664</v>
      </c>
      <c r="G41" s="185">
        <v>1.0995999999999999</v>
      </c>
      <c r="H41" s="185">
        <v>1.1328</v>
      </c>
      <c r="I41" s="176">
        <v>175</v>
      </c>
      <c r="J41" s="177">
        <v>30</v>
      </c>
      <c r="K41" s="178">
        <v>0.85</v>
      </c>
      <c r="L41" s="179">
        <v>0.15</v>
      </c>
      <c r="N41" s="7"/>
      <c r="O41" s="7"/>
      <c r="P41" s="7"/>
      <c r="Q41" s="7"/>
      <c r="R41" s="7"/>
      <c r="S41" s="7"/>
      <c r="T41" s="7"/>
      <c r="U41"/>
      <c r="V41"/>
      <c r="W41" s="119"/>
      <c r="X41" s="7"/>
      <c r="Y41" s="110"/>
      <c r="Z41" s="18"/>
      <c r="AA41" s="18"/>
      <c r="AB41" s="18"/>
      <c r="AC41" s="18"/>
      <c r="AD41" s="18"/>
      <c r="AE41" s="18"/>
      <c r="AI41" s="7"/>
      <c r="AJ41" s="7"/>
      <c r="AK41" s="7"/>
      <c r="AL41" s="7"/>
      <c r="AM41" s="7"/>
    </row>
    <row r="42" spans="2:44" ht="14.25" customHeight="1" x14ac:dyDescent="0.25">
      <c r="B42" s="169" t="s">
        <v>94</v>
      </c>
      <c r="C42" s="185">
        <v>1.0271999999999999</v>
      </c>
      <c r="D42" s="185">
        <v>1</v>
      </c>
      <c r="E42" s="185">
        <v>1.0324</v>
      </c>
      <c r="F42" s="185">
        <v>1.0648</v>
      </c>
      <c r="G42" s="185">
        <v>1.0972</v>
      </c>
      <c r="H42" s="185">
        <v>1.1296999999999999</v>
      </c>
      <c r="I42" s="176">
        <v>180</v>
      </c>
      <c r="J42" s="177">
        <v>30</v>
      </c>
      <c r="K42" s="178">
        <v>0.85</v>
      </c>
      <c r="L42" s="179">
        <v>0.15</v>
      </c>
      <c r="N42" s="7"/>
      <c r="O42" s="7"/>
      <c r="P42" s="7"/>
      <c r="Q42" s="7"/>
      <c r="R42" s="7"/>
      <c r="S42" s="7"/>
      <c r="T42" s="7"/>
      <c r="U42"/>
      <c r="V42"/>
      <c r="W42" s="119"/>
      <c r="X42" s="7"/>
      <c r="Y42" s="110"/>
      <c r="Z42" s="18"/>
      <c r="AA42" s="18"/>
      <c r="AB42" s="18"/>
      <c r="AC42" s="18"/>
      <c r="AD42" s="18"/>
      <c r="AE42" s="18"/>
      <c r="AI42" s="7"/>
      <c r="AJ42" s="7"/>
      <c r="AK42" s="7"/>
      <c r="AL42" s="7"/>
      <c r="AM42" s="7"/>
      <c r="AO42" s="7"/>
      <c r="AP42" s="7"/>
      <c r="AQ42" s="7"/>
      <c r="AR42" s="7"/>
    </row>
    <row r="43" spans="2:44" ht="14.25" customHeight="1" x14ac:dyDescent="0.25">
      <c r="B43" s="169" t="s">
        <v>96</v>
      </c>
      <c r="C43" s="185">
        <v>1.0230999999999999</v>
      </c>
      <c r="D43" s="185">
        <v>1</v>
      </c>
      <c r="E43" s="185">
        <v>1.0317000000000001</v>
      </c>
      <c r="F43" s="185">
        <v>1.0632999999999999</v>
      </c>
      <c r="G43" s="185">
        <v>1.095</v>
      </c>
      <c r="H43" s="185">
        <v>1.1267</v>
      </c>
      <c r="I43" s="176">
        <v>185</v>
      </c>
      <c r="J43" s="177">
        <v>30</v>
      </c>
      <c r="K43" s="178">
        <v>0.85</v>
      </c>
      <c r="L43" s="179">
        <v>0.15</v>
      </c>
      <c r="N43" s="7"/>
      <c r="O43" s="7"/>
      <c r="P43" s="7"/>
      <c r="Q43" s="7"/>
      <c r="R43" s="7"/>
      <c r="S43" s="7"/>
      <c r="T43" s="7"/>
      <c r="U43"/>
      <c r="V43"/>
      <c r="W43" s="119"/>
      <c r="X43" s="7"/>
      <c r="Y43" s="110"/>
      <c r="Z43" s="18"/>
      <c r="AA43" s="18"/>
      <c r="AB43" s="18"/>
      <c r="AC43" s="18"/>
      <c r="AD43" s="18"/>
      <c r="AE43" s="18"/>
      <c r="AI43" s="7"/>
      <c r="AJ43" s="7"/>
      <c r="AK43" s="7"/>
      <c r="AL43" s="7"/>
      <c r="AM43" s="7"/>
    </row>
    <row r="44" spans="2:44" ht="14.25" customHeight="1" x14ac:dyDescent="0.25">
      <c r="B44" s="169" t="s">
        <v>98</v>
      </c>
      <c r="C44" s="185">
        <v>1.0193000000000001</v>
      </c>
      <c r="D44" s="185">
        <v>1</v>
      </c>
      <c r="E44" s="185">
        <v>1.0308999999999999</v>
      </c>
      <c r="F44" s="185">
        <v>1.0619000000000001</v>
      </c>
      <c r="G44" s="185">
        <v>1.0928</v>
      </c>
      <c r="H44" s="185">
        <v>1.1237999999999999</v>
      </c>
      <c r="I44" s="176">
        <v>190</v>
      </c>
      <c r="J44" s="177">
        <v>30</v>
      </c>
      <c r="K44" s="178">
        <v>0.85</v>
      </c>
      <c r="L44" s="179">
        <v>0.15</v>
      </c>
      <c r="N44" s="7"/>
      <c r="O44" s="7"/>
      <c r="P44" s="7"/>
      <c r="Q44" s="7"/>
      <c r="R44" s="7"/>
      <c r="S44" s="7"/>
      <c r="T44" s="7"/>
      <c r="U44"/>
      <c r="V44"/>
      <c r="W44" s="119"/>
      <c r="X44" s="7"/>
      <c r="Y44" s="110"/>
      <c r="Z44" s="18"/>
      <c r="AA44" s="18"/>
      <c r="AB44" s="18"/>
      <c r="AC44" s="18"/>
      <c r="AD44" s="18"/>
      <c r="AE44" s="18"/>
      <c r="AI44" s="7"/>
      <c r="AJ44" s="7"/>
      <c r="AK44" s="7"/>
      <c r="AL44" s="7"/>
      <c r="AM44" s="7"/>
    </row>
    <row r="45" spans="2:44" ht="14.25" customHeight="1" x14ac:dyDescent="0.25">
      <c r="B45" s="169" t="s">
        <v>100</v>
      </c>
      <c r="C45" s="185">
        <v>1.0157</v>
      </c>
      <c r="D45" s="185">
        <v>1</v>
      </c>
      <c r="E45" s="185">
        <v>1.0303</v>
      </c>
      <c r="F45" s="185">
        <v>1.0605</v>
      </c>
      <c r="G45" s="185">
        <v>1.0908</v>
      </c>
      <c r="H45" s="185">
        <v>1.121</v>
      </c>
      <c r="I45" s="176">
        <v>195</v>
      </c>
      <c r="J45" s="177">
        <v>30</v>
      </c>
      <c r="K45" s="178">
        <v>0.85</v>
      </c>
      <c r="L45" s="179">
        <v>0.15</v>
      </c>
      <c r="N45" s="7"/>
      <c r="O45" s="7"/>
      <c r="P45" s="7"/>
      <c r="Q45" s="7"/>
      <c r="R45" s="7"/>
      <c r="S45" s="7"/>
      <c r="T45" s="7"/>
      <c r="U45"/>
      <c r="V45"/>
      <c r="W45" s="119"/>
      <c r="X45" s="7"/>
      <c r="Y45" s="110"/>
      <c r="Z45" s="18"/>
      <c r="AA45" s="18"/>
      <c r="AB45" s="18"/>
      <c r="AC45" s="18"/>
      <c r="AD45" s="18"/>
      <c r="AE45" s="18"/>
      <c r="AI45" s="7"/>
      <c r="AJ45" s="7"/>
      <c r="AK45" s="7"/>
      <c r="AL45" s="7"/>
      <c r="AM45" s="7"/>
    </row>
    <row r="46" spans="2:44" ht="14.25" customHeight="1" x14ac:dyDescent="0.25">
      <c r="B46" s="169" t="s">
        <v>102</v>
      </c>
      <c r="C46" s="185">
        <v>1.0122</v>
      </c>
      <c r="D46" s="185">
        <v>1</v>
      </c>
      <c r="E46" s="185">
        <v>1.0296000000000001</v>
      </c>
      <c r="F46" s="185">
        <v>1.0591999999999999</v>
      </c>
      <c r="G46" s="185">
        <v>1.0888</v>
      </c>
      <c r="H46" s="185">
        <v>1.1184000000000001</v>
      </c>
      <c r="I46" s="176">
        <v>200</v>
      </c>
      <c r="J46" s="177">
        <v>30</v>
      </c>
      <c r="K46" s="178">
        <v>0.85</v>
      </c>
      <c r="L46" s="179">
        <v>0.15</v>
      </c>
      <c r="N46" s="7"/>
      <c r="O46" s="7"/>
      <c r="P46" s="7"/>
      <c r="Q46" s="7"/>
      <c r="R46" s="7"/>
      <c r="S46" s="7"/>
      <c r="T46" s="7"/>
      <c r="U46"/>
      <c r="V46"/>
      <c r="W46" s="119"/>
      <c r="X46" s="7"/>
      <c r="Y46" s="110"/>
      <c r="Z46" s="18"/>
      <c r="AA46" s="18"/>
      <c r="AB46" s="18"/>
      <c r="AC46" s="18"/>
      <c r="AD46" s="18"/>
      <c r="AE46" s="18"/>
      <c r="AI46" s="7"/>
      <c r="AJ46" s="7"/>
      <c r="AK46" s="7"/>
      <c r="AL46" s="7"/>
      <c r="AM46" s="7"/>
    </row>
    <row r="47" spans="2:44" ht="14.25" customHeight="1" x14ac:dyDescent="0.25">
      <c r="B47" s="170" t="s">
        <v>104</v>
      </c>
      <c r="C47" s="185">
        <v>1.0088999999999999</v>
      </c>
      <c r="D47" s="185">
        <v>1</v>
      </c>
      <c r="E47" s="185">
        <v>1.0289999999999999</v>
      </c>
      <c r="F47" s="185">
        <v>1.0580000000000001</v>
      </c>
      <c r="G47" s="185">
        <v>1.0869</v>
      </c>
      <c r="H47" s="185">
        <v>1.1158999999999999</v>
      </c>
      <c r="I47" s="176">
        <v>205</v>
      </c>
      <c r="J47" s="177">
        <v>30</v>
      </c>
      <c r="K47" s="178">
        <v>0.85</v>
      </c>
      <c r="L47" s="179">
        <v>0.15</v>
      </c>
      <c r="N47" s="7"/>
      <c r="O47" s="7"/>
      <c r="P47" s="7"/>
      <c r="Q47" s="7"/>
      <c r="R47" s="7"/>
      <c r="S47" s="7"/>
      <c r="T47" s="7"/>
      <c r="U47"/>
      <c r="V47"/>
      <c r="W47" s="119"/>
      <c r="X47" s="7"/>
      <c r="Y47" s="110"/>
      <c r="Z47" s="18"/>
      <c r="AA47" s="18"/>
      <c r="AB47" s="18"/>
      <c r="AC47" s="18"/>
      <c r="AD47" s="18"/>
      <c r="AE47" s="18"/>
      <c r="AI47" s="7"/>
      <c r="AJ47" s="7"/>
      <c r="AK47" s="7"/>
      <c r="AL47" s="7"/>
      <c r="AM47" s="7"/>
    </row>
    <row r="48" spans="2:44" ht="14.25" customHeight="1" x14ac:dyDescent="0.25">
      <c r="B48" s="170" t="s">
        <v>106</v>
      </c>
      <c r="C48" s="185">
        <v>1.0058</v>
      </c>
      <c r="D48" s="185">
        <v>1</v>
      </c>
      <c r="E48" s="185">
        <v>1.0284</v>
      </c>
      <c r="F48" s="185">
        <v>1.0568</v>
      </c>
      <c r="G48" s="185">
        <v>1.0851</v>
      </c>
      <c r="H48" s="185">
        <v>1.1134999999999999</v>
      </c>
      <c r="I48" s="176">
        <v>210</v>
      </c>
      <c r="J48" s="177">
        <v>30</v>
      </c>
      <c r="K48" s="178">
        <v>0.85</v>
      </c>
      <c r="L48" s="179">
        <v>0.15</v>
      </c>
      <c r="N48" s="7"/>
      <c r="O48" s="7"/>
      <c r="P48" s="7"/>
      <c r="Q48" s="7"/>
      <c r="R48" s="7"/>
      <c r="S48" s="7"/>
      <c r="T48" s="7"/>
      <c r="U48"/>
      <c r="V48"/>
      <c r="W48" s="119"/>
      <c r="X48" s="7"/>
      <c r="Y48" s="110"/>
      <c r="Z48" s="18"/>
      <c r="AA48" s="18"/>
      <c r="AB48" s="18"/>
      <c r="AC48" s="18"/>
      <c r="AD48" s="18"/>
      <c r="AE48" s="18"/>
      <c r="AI48" s="7"/>
      <c r="AJ48" s="7"/>
      <c r="AK48" s="7"/>
      <c r="AL48" s="7"/>
      <c r="AM48" s="7"/>
    </row>
    <row r="49" spans="2:39" ht="14.25" customHeight="1" x14ac:dyDescent="0.25">
      <c r="B49" s="170" t="s">
        <v>108</v>
      </c>
      <c r="C49" s="185">
        <v>1.0027999999999999</v>
      </c>
      <c r="D49" s="185">
        <v>1</v>
      </c>
      <c r="E49" s="185">
        <v>1.0278</v>
      </c>
      <c r="F49" s="185">
        <v>1.0556000000000001</v>
      </c>
      <c r="G49" s="185">
        <v>1.0833999999999999</v>
      </c>
      <c r="H49" s="185">
        <v>1.1112</v>
      </c>
      <c r="I49" s="176">
        <v>215</v>
      </c>
      <c r="J49" s="177">
        <v>30</v>
      </c>
      <c r="K49" s="178">
        <v>0.85</v>
      </c>
      <c r="L49" s="179">
        <v>0.15</v>
      </c>
      <c r="N49" s="7"/>
      <c r="O49" s="7"/>
      <c r="P49" s="7"/>
      <c r="Q49" s="7"/>
      <c r="R49" s="7"/>
      <c r="S49" s="7"/>
      <c r="T49" s="7"/>
      <c r="U49"/>
      <c r="V49"/>
      <c r="W49" s="119"/>
      <c r="X49" s="7"/>
      <c r="Y49" s="110"/>
      <c r="Z49" s="18"/>
      <c r="AA49" s="18"/>
      <c r="AB49" s="18"/>
      <c r="AC49" s="18"/>
      <c r="AD49" s="18"/>
      <c r="AE49" s="18"/>
      <c r="AI49" s="7"/>
      <c r="AJ49" s="7"/>
      <c r="AK49" s="7"/>
      <c r="AL49" s="7"/>
      <c r="AM49" s="7"/>
    </row>
    <row r="50" spans="2:39" ht="14.25" customHeight="1" x14ac:dyDescent="0.25">
      <c r="B50" s="169" t="s">
        <v>110</v>
      </c>
      <c r="C50" s="185">
        <v>1</v>
      </c>
      <c r="D50" s="185">
        <v>1</v>
      </c>
      <c r="E50" s="185">
        <v>1.0271999999999999</v>
      </c>
      <c r="F50" s="185">
        <v>1.0545</v>
      </c>
      <c r="G50" s="185">
        <v>1.0817000000000001</v>
      </c>
      <c r="H50" s="185">
        <v>1.109</v>
      </c>
      <c r="I50" s="176">
        <v>220</v>
      </c>
      <c r="J50" s="177">
        <v>30</v>
      </c>
      <c r="K50" s="178">
        <v>0.85</v>
      </c>
      <c r="L50" s="179">
        <v>0.15</v>
      </c>
      <c r="N50" s="7"/>
      <c r="O50" s="7"/>
      <c r="P50" s="7"/>
      <c r="Q50" s="7"/>
      <c r="R50" s="7"/>
      <c r="S50" s="7"/>
      <c r="T50" s="7"/>
      <c r="U50"/>
      <c r="V50"/>
      <c r="W50" s="119"/>
      <c r="X50" s="7"/>
      <c r="Y50" s="110"/>
      <c r="Z50" s="18"/>
      <c r="AA50" s="18"/>
      <c r="AB50" s="18"/>
      <c r="AC50" s="18"/>
      <c r="AD50" s="18"/>
      <c r="AE50" s="18"/>
      <c r="AI50" s="7"/>
      <c r="AJ50" s="7"/>
      <c r="AK50" s="7"/>
      <c r="AL50" s="7"/>
      <c r="AM50" s="7"/>
    </row>
    <row r="51" spans="2:39" ht="14.25" customHeight="1" x14ac:dyDescent="0.25">
      <c r="B51" s="169" t="s">
        <v>112</v>
      </c>
      <c r="C51" s="185">
        <v>0.99729999999999996</v>
      </c>
      <c r="D51" s="185">
        <v>1</v>
      </c>
      <c r="E51" s="185">
        <v>1.0266999999999999</v>
      </c>
      <c r="F51" s="185">
        <v>1.0533999999999999</v>
      </c>
      <c r="G51" s="185">
        <v>1.0801000000000001</v>
      </c>
      <c r="H51" s="185">
        <v>1.1068</v>
      </c>
      <c r="I51" s="176">
        <v>225</v>
      </c>
      <c r="J51" s="177">
        <v>30</v>
      </c>
      <c r="K51" s="178">
        <v>0.85</v>
      </c>
      <c r="L51" s="179">
        <v>0.15</v>
      </c>
      <c r="N51" s="7"/>
      <c r="O51" s="7"/>
      <c r="P51" s="7"/>
      <c r="Q51" s="7"/>
      <c r="R51" s="7"/>
      <c r="S51" s="7"/>
      <c r="T51" s="7"/>
      <c r="U51"/>
      <c r="V51"/>
      <c r="W51" s="119"/>
      <c r="X51" s="7"/>
      <c r="Y51" s="110"/>
      <c r="Z51" s="18"/>
      <c r="AA51" s="18"/>
      <c r="AB51" s="18"/>
      <c r="AC51" s="18"/>
      <c r="AD51" s="18"/>
      <c r="AE51" s="18"/>
      <c r="AI51" s="7"/>
      <c r="AJ51" s="7"/>
      <c r="AK51" s="7"/>
      <c r="AL51" s="7"/>
      <c r="AM51" s="7"/>
    </row>
    <row r="52" spans="2:39" ht="14.25" customHeight="1" x14ac:dyDescent="0.25">
      <c r="B52" s="169" t="s">
        <v>114</v>
      </c>
      <c r="C52" s="185">
        <v>0.99470000000000003</v>
      </c>
      <c r="D52" s="185">
        <v>1</v>
      </c>
      <c r="E52" s="185">
        <v>1.0262</v>
      </c>
      <c r="F52" s="185">
        <v>1.0524</v>
      </c>
      <c r="G52" s="185">
        <v>1.0786</v>
      </c>
      <c r="H52" s="185">
        <v>1.1048</v>
      </c>
      <c r="I52" s="176">
        <v>230</v>
      </c>
      <c r="J52" s="177">
        <v>30</v>
      </c>
      <c r="K52" s="178">
        <v>0.85</v>
      </c>
      <c r="L52" s="179">
        <v>0.15</v>
      </c>
      <c r="N52" s="7"/>
      <c r="O52" s="7"/>
      <c r="P52" s="7"/>
      <c r="Q52" s="7"/>
      <c r="R52" s="7"/>
      <c r="S52" s="7"/>
      <c r="T52" s="7"/>
      <c r="U52"/>
      <c r="V52"/>
      <c r="W52" s="119"/>
      <c r="X52" s="7"/>
      <c r="Y52" s="110"/>
      <c r="Z52" s="18"/>
      <c r="AA52" s="18"/>
      <c r="AB52" s="18"/>
      <c r="AC52" s="18"/>
      <c r="AD52" s="18"/>
      <c r="AE52" s="18"/>
      <c r="AI52" s="7"/>
      <c r="AJ52" s="7"/>
      <c r="AK52" s="7"/>
      <c r="AL52" s="7"/>
      <c r="AM52" s="7"/>
    </row>
    <row r="53" spans="2:39" ht="14.25" customHeight="1" x14ac:dyDescent="0.25">
      <c r="B53" s="169" t="s">
        <v>116</v>
      </c>
      <c r="C53" s="185">
        <v>0.99219999999999997</v>
      </c>
      <c r="D53" s="185">
        <v>1</v>
      </c>
      <c r="E53" s="185">
        <v>1.0257000000000001</v>
      </c>
      <c r="F53" s="185">
        <v>1.0513999999999999</v>
      </c>
      <c r="G53" s="185">
        <v>1.0770999999999999</v>
      </c>
      <c r="H53" s="185">
        <v>1.1028</v>
      </c>
      <c r="I53" s="176">
        <v>235</v>
      </c>
      <c r="J53" s="177">
        <v>30</v>
      </c>
      <c r="K53" s="178">
        <v>0.85</v>
      </c>
      <c r="L53" s="179">
        <v>0.15</v>
      </c>
      <c r="N53" s="7"/>
      <c r="O53" s="7"/>
      <c r="P53" s="7"/>
      <c r="Q53" s="7"/>
      <c r="R53" s="7"/>
      <c r="S53" s="7"/>
      <c r="T53" s="7"/>
      <c r="U53"/>
      <c r="V53"/>
      <c r="W53" s="119"/>
      <c r="X53" s="7"/>
      <c r="Y53" s="110"/>
      <c r="Z53" s="18"/>
      <c r="AA53" s="18"/>
      <c r="AB53" s="18"/>
      <c r="AC53" s="18"/>
      <c r="AD53" s="18"/>
      <c r="AE53" s="18"/>
      <c r="AI53" s="7"/>
      <c r="AJ53" s="7"/>
      <c r="AK53" s="7"/>
      <c r="AL53" s="7"/>
      <c r="AM53" s="7"/>
    </row>
    <row r="54" spans="2:39" ht="14.25" customHeight="1" x14ac:dyDescent="0.25">
      <c r="B54" s="169" t="s">
        <v>118</v>
      </c>
      <c r="C54" s="185">
        <v>0.98980000000000001</v>
      </c>
      <c r="D54" s="185">
        <v>1</v>
      </c>
      <c r="E54" s="185">
        <v>1.0251999999999999</v>
      </c>
      <c r="F54" s="185">
        <v>1.0505</v>
      </c>
      <c r="G54" s="185">
        <v>1.0757000000000001</v>
      </c>
      <c r="H54" s="185">
        <v>1.1009</v>
      </c>
      <c r="I54" s="176">
        <v>240</v>
      </c>
      <c r="J54" s="177">
        <v>30</v>
      </c>
      <c r="K54" s="178">
        <v>0.85</v>
      </c>
      <c r="L54" s="179">
        <v>0.15</v>
      </c>
      <c r="N54" s="7"/>
      <c r="O54" s="7"/>
      <c r="P54" s="7"/>
      <c r="Q54" s="7"/>
      <c r="R54" s="7"/>
      <c r="S54" s="7"/>
      <c r="T54" s="7"/>
      <c r="U54"/>
      <c r="V54"/>
      <c r="W54" s="119"/>
      <c r="X54" s="7"/>
      <c r="Y54" s="110"/>
      <c r="Z54" s="18"/>
      <c r="AA54" s="18"/>
      <c r="AB54" s="18"/>
      <c r="AC54" s="18"/>
      <c r="AD54" s="18"/>
      <c r="AE54" s="18"/>
      <c r="AI54" s="7"/>
      <c r="AJ54" s="7"/>
      <c r="AK54" s="7"/>
      <c r="AL54" s="7"/>
      <c r="AM54" s="7"/>
    </row>
    <row r="55" spans="2:39" ht="14.25" customHeight="1" x14ac:dyDescent="0.25">
      <c r="B55" s="169" t="s">
        <v>120</v>
      </c>
      <c r="C55" s="185">
        <v>0.98750000000000004</v>
      </c>
      <c r="D55" s="185">
        <v>1</v>
      </c>
      <c r="E55" s="185">
        <v>1.0247999999999999</v>
      </c>
      <c r="F55" s="185">
        <v>1.0495000000000001</v>
      </c>
      <c r="G55" s="185">
        <v>1.0743</v>
      </c>
      <c r="H55" s="185">
        <v>1.0991</v>
      </c>
      <c r="I55" s="176">
        <v>245</v>
      </c>
      <c r="J55" s="177">
        <v>30</v>
      </c>
      <c r="K55" s="178">
        <v>0.85</v>
      </c>
      <c r="L55" s="179">
        <v>0.15</v>
      </c>
      <c r="N55" s="7"/>
      <c r="O55" s="7"/>
      <c r="P55" s="7"/>
      <c r="Q55" s="7"/>
      <c r="R55" s="7"/>
      <c r="S55" s="7"/>
      <c r="T55" s="7"/>
      <c r="U55"/>
      <c r="V55"/>
      <c r="W55" s="119"/>
      <c r="X55" s="7"/>
      <c r="Y55" s="110"/>
      <c r="Z55" s="18"/>
      <c r="AA55" s="18"/>
      <c r="AB55" s="18"/>
      <c r="AC55" s="18"/>
      <c r="AD55" s="18"/>
      <c r="AE55" s="18"/>
      <c r="AI55" s="7"/>
      <c r="AJ55" s="7"/>
      <c r="AK55" s="7"/>
      <c r="AL55" s="7"/>
      <c r="AM55" s="7"/>
    </row>
    <row r="56" spans="2:39" ht="14.25" customHeight="1" x14ac:dyDescent="0.25">
      <c r="B56" s="169" t="s">
        <v>122</v>
      </c>
      <c r="C56" s="185">
        <v>0.98529999999999995</v>
      </c>
      <c r="D56" s="185">
        <v>1</v>
      </c>
      <c r="E56" s="185">
        <v>1.0243</v>
      </c>
      <c r="F56" s="185">
        <v>1.0487</v>
      </c>
      <c r="G56" s="185">
        <v>1.073</v>
      </c>
      <c r="H56" s="185">
        <v>1.0972999999999999</v>
      </c>
      <c r="I56" s="176">
        <v>250</v>
      </c>
      <c r="J56" s="177">
        <v>30</v>
      </c>
      <c r="K56" s="178">
        <v>0.85</v>
      </c>
      <c r="L56" s="179">
        <v>0.15</v>
      </c>
      <c r="N56" s="7"/>
      <c r="O56" s="7"/>
      <c r="P56" s="7"/>
      <c r="Q56" s="7"/>
      <c r="R56" s="7"/>
      <c r="S56" s="7"/>
      <c r="T56" s="7"/>
      <c r="U56"/>
      <c r="V56"/>
      <c r="W56" s="119"/>
      <c r="X56" s="7"/>
      <c r="Y56" s="110"/>
      <c r="Z56" s="18"/>
      <c r="AA56" s="18"/>
      <c r="AB56" s="18"/>
      <c r="AC56" s="18"/>
      <c r="AD56" s="18"/>
      <c r="AE56" s="18"/>
      <c r="AI56" s="7"/>
      <c r="AJ56" s="7"/>
      <c r="AK56" s="7"/>
      <c r="AL56" s="7"/>
      <c r="AM56" s="7"/>
    </row>
    <row r="57" spans="2:39" ht="14.25" customHeight="1" x14ac:dyDescent="0.25">
      <c r="B57" s="169" t="s">
        <v>124</v>
      </c>
      <c r="C57" s="185">
        <v>0.98319999999999996</v>
      </c>
      <c r="D57" s="185">
        <v>1</v>
      </c>
      <c r="E57" s="185">
        <v>1.0239</v>
      </c>
      <c r="F57" s="185">
        <v>1.0478000000000001</v>
      </c>
      <c r="G57" s="185">
        <v>1.0717000000000001</v>
      </c>
      <c r="H57" s="185">
        <v>1.0955999999999999</v>
      </c>
      <c r="I57" s="176">
        <v>255</v>
      </c>
      <c r="J57" s="177">
        <v>30</v>
      </c>
      <c r="K57" s="178">
        <v>0.85</v>
      </c>
      <c r="L57" s="179">
        <v>0.15</v>
      </c>
      <c r="N57" s="7"/>
      <c r="O57" s="7"/>
      <c r="P57" s="7"/>
      <c r="Q57" s="7"/>
      <c r="R57" s="7"/>
      <c r="S57" s="7"/>
      <c r="T57" s="7"/>
      <c r="U57"/>
      <c r="V57"/>
      <c r="W57" s="119"/>
      <c r="X57" s="7"/>
      <c r="Y57" s="110"/>
      <c r="Z57" s="18"/>
      <c r="AA57" s="18"/>
      <c r="AB57" s="18"/>
      <c r="AC57" s="18"/>
      <c r="AD57" s="18"/>
      <c r="AE57" s="18"/>
      <c r="AI57" s="7"/>
      <c r="AJ57" s="7"/>
      <c r="AK57" s="7"/>
      <c r="AL57" s="7"/>
      <c r="AM57" s="7"/>
    </row>
    <row r="58" spans="2:39" ht="14.25" customHeight="1" x14ac:dyDescent="0.25">
      <c r="B58" s="169" t="s">
        <v>126</v>
      </c>
      <c r="C58" s="185">
        <v>0.98119999999999996</v>
      </c>
      <c r="D58" s="185">
        <v>1</v>
      </c>
      <c r="E58" s="185">
        <v>1.0235000000000001</v>
      </c>
      <c r="F58" s="185">
        <v>1.0469999999999999</v>
      </c>
      <c r="G58" s="185">
        <v>1.0705</v>
      </c>
      <c r="H58" s="185">
        <v>1.0940000000000001</v>
      </c>
      <c r="I58" s="176">
        <v>260</v>
      </c>
      <c r="J58" s="177">
        <v>30</v>
      </c>
      <c r="K58" s="178">
        <v>0.85</v>
      </c>
      <c r="L58" s="179">
        <v>0.15</v>
      </c>
      <c r="N58" s="7"/>
      <c r="O58" s="7"/>
      <c r="P58" s="7"/>
      <c r="Q58" s="7"/>
      <c r="R58" s="7"/>
      <c r="S58" s="7"/>
      <c r="T58" s="7"/>
      <c r="U58"/>
      <c r="V58"/>
      <c r="W58" s="119"/>
      <c r="X58" s="7"/>
      <c r="Y58" s="110"/>
      <c r="Z58" s="18"/>
      <c r="AA58" s="18"/>
      <c r="AB58" s="18"/>
      <c r="AC58" s="18"/>
      <c r="AD58" s="18"/>
      <c r="AE58" s="18"/>
      <c r="AI58" s="7"/>
      <c r="AJ58" s="7"/>
      <c r="AK58" s="7"/>
      <c r="AL58" s="7"/>
      <c r="AM58" s="7"/>
    </row>
    <row r="59" spans="2:39" ht="14.25" customHeight="1" x14ac:dyDescent="0.25">
      <c r="B59" s="169" t="s">
        <v>128</v>
      </c>
      <c r="C59" s="185">
        <v>0.97919999999999996</v>
      </c>
      <c r="D59" s="185">
        <v>1</v>
      </c>
      <c r="E59" s="185">
        <v>1.0230999999999999</v>
      </c>
      <c r="F59" s="185">
        <v>1.0462</v>
      </c>
      <c r="G59" s="185">
        <v>1.0692999999999999</v>
      </c>
      <c r="H59" s="185">
        <v>1.0924</v>
      </c>
      <c r="I59" s="176">
        <v>265</v>
      </c>
      <c r="J59" s="177">
        <v>30</v>
      </c>
      <c r="K59" s="178">
        <v>0.85</v>
      </c>
      <c r="L59" s="179">
        <v>0.15</v>
      </c>
      <c r="N59" s="7"/>
      <c r="O59" s="7"/>
      <c r="P59" s="7"/>
      <c r="Q59" s="7"/>
      <c r="R59" s="7"/>
      <c r="S59" s="7"/>
      <c r="T59" s="7"/>
      <c r="U59"/>
      <c r="V59"/>
      <c r="W59" s="119"/>
      <c r="X59" s="7"/>
      <c r="Y59" s="110"/>
      <c r="Z59" s="18"/>
      <c r="AA59" s="18"/>
      <c r="AB59" s="18"/>
      <c r="AC59" s="18"/>
      <c r="AD59" s="18"/>
      <c r="AE59" s="18"/>
      <c r="AI59" s="7"/>
      <c r="AJ59" s="7"/>
      <c r="AK59" s="7"/>
      <c r="AL59" s="7"/>
      <c r="AM59" s="7"/>
    </row>
    <row r="60" spans="2:39" ht="14.25" customHeight="1" x14ac:dyDescent="0.25">
      <c r="B60" s="169" t="s">
        <v>130</v>
      </c>
      <c r="C60" s="185">
        <v>0.97740000000000005</v>
      </c>
      <c r="D60" s="185">
        <v>1</v>
      </c>
      <c r="E60" s="185">
        <v>1.0226999999999999</v>
      </c>
      <c r="F60" s="185">
        <v>1.0454000000000001</v>
      </c>
      <c r="G60" s="185">
        <v>1.0681</v>
      </c>
      <c r="H60" s="185">
        <v>1.0908</v>
      </c>
      <c r="I60" s="176">
        <v>270</v>
      </c>
      <c r="J60" s="177">
        <v>30</v>
      </c>
      <c r="K60" s="178">
        <v>0.85</v>
      </c>
      <c r="L60" s="179">
        <v>0.15</v>
      </c>
      <c r="N60" s="7"/>
      <c r="O60" s="7"/>
      <c r="P60" s="7"/>
      <c r="Q60" s="7"/>
      <c r="R60" s="7"/>
      <c r="S60" s="7"/>
      <c r="T60" s="7"/>
      <c r="U60"/>
      <c r="V60"/>
      <c r="W60" s="119"/>
      <c r="X60" s="7"/>
      <c r="Y60" s="110"/>
      <c r="Z60" s="18"/>
      <c r="AA60" s="18"/>
      <c r="AB60" s="18"/>
      <c r="AC60" s="18"/>
      <c r="AD60" s="18"/>
      <c r="AE60" s="18"/>
      <c r="AI60" s="7"/>
      <c r="AJ60" s="7"/>
      <c r="AK60" s="7"/>
      <c r="AL60" s="7"/>
      <c r="AM60" s="7"/>
    </row>
    <row r="61" spans="2:39" ht="14.25" customHeight="1" x14ac:dyDescent="0.25">
      <c r="B61" s="169" t="s">
        <v>132</v>
      </c>
      <c r="C61" s="185">
        <v>0.97560000000000002</v>
      </c>
      <c r="D61" s="185">
        <v>1</v>
      </c>
      <c r="E61" s="185">
        <v>1.0223</v>
      </c>
      <c r="F61" s="185">
        <v>1.0447</v>
      </c>
      <c r="G61" s="185">
        <v>1.0669999999999999</v>
      </c>
      <c r="H61" s="185">
        <v>1.0893999999999999</v>
      </c>
      <c r="I61" s="176">
        <v>275</v>
      </c>
      <c r="J61" s="177">
        <v>30</v>
      </c>
      <c r="K61" s="178">
        <v>0.85</v>
      </c>
      <c r="L61" s="179">
        <v>0.15</v>
      </c>
      <c r="N61" s="7"/>
      <c r="O61" s="7"/>
      <c r="P61" s="7"/>
      <c r="Q61" s="7"/>
      <c r="R61" s="7"/>
      <c r="S61" s="7"/>
      <c r="T61" s="7"/>
      <c r="U61"/>
      <c r="V61"/>
      <c r="W61" s="119"/>
      <c r="X61" s="7"/>
      <c r="Y61" s="110"/>
      <c r="Z61" s="18"/>
      <c r="AA61" s="18"/>
      <c r="AB61" s="18"/>
      <c r="AC61" s="18"/>
      <c r="AD61" s="18"/>
      <c r="AE61" s="18"/>
      <c r="AI61" s="7"/>
      <c r="AJ61" s="7"/>
      <c r="AK61" s="7"/>
      <c r="AL61" s="7"/>
      <c r="AM61" s="7"/>
    </row>
    <row r="62" spans="2:39" ht="14.25" customHeight="1" x14ac:dyDescent="0.25">
      <c r="B62" s="169" t="s">
        <v>134</v>
      </c>
      <c r="C62" s="185">
        <v>0.9738</v>
      </c>
      <c r="D62" s="185">
        <v>1</v>
      </c>
      <c r="E62" s="185">
        <v>1.022</v>
      </c>
      <c r="F62" s="185">
        <v>1.044</v>
      </c>
      <c r="G62" s="185">
        <v>1.0659000000000001</v>
      </c>
      <c r="H62" s="185">
        <v>1.0879000000000001</v>
      </c>
      <c r="I62" s="176">
        <v>280</v>
      </c>
      <c r="J62" s="177">
        <v>30</v>
      </c>
      <c r="K62" s="178">
        <v>0.85</v>
      </c>
      <c r="L62" s="179">
        <v>0.15</v>
      </c>
      <c r="N62" s="7"/>
      <c r="O62" s="7"/>
      <c r="P62" s="7"/>
      <c r="Q62" s="7"/>
      <c r="R62" s="7"/>
      <c r="S62" s="7"/>
      <c r="T62" s="7"/>
      <c r="U62"/>
      <c r="V62"/>
      <c r="W62" s="119"/>
      <c r="X62" s="7"/>
      <c r="Y62" s="110"/>
      <c r="Z62" s="18"/>
      <c r="AA62" s="18"/>
      <c r="AB62" s="18"/>
      <c r="AC62" s="18"/>
      <c r="AD62" s="18"/>
      <c r="AE62" s="18"/>
      <c r="AI62" s="7"/>
      <c r="AJ62" s="7"/>
      <c r="AK62" s="7"/>
      <c r="AL62" s="7"/>
      <c r="AM62" s="7"/>
    </row>
    <row r="63" spans="2:39" ht="14.25" customHeight="1" x14ac:dyDescent="0.25">
      <c r="B63" s="169" t="s">
        <v>136</v>
      </c>
      <c r="C63" s="185">
        <v>0.97209999999999996</v>
      </c>
      <c r="D63" s="185">
        <v>1</v>
      </c>
      <c r="E63" s="185">
        <v>1.0216000000000001</v>
      </c>
      <c r="F63" s="185">
        <v>1.0432999999999999</v>
      </c>
      <c r="G63" s="185">
        <v>1.0649</v>
      </c>
      <c r="H63" s="185">
        <v>1.0865</v>
      </c>
      <c r="I63" s="176">
        <v>285</v>
      </c>
      <c r="J63" s="177">
        <v>30</v>
      </c>
      <c r="K63" s="178">
        <v>0.85</v>
      </c>
      <c r="L63" s="179">
        <v>0.15</v>
      </c>
      <c r="N63" s="7"/>
      <c r="O63" s="7"/>
      <c r="P63" s="7"/>
      <c r="Q63" s="7"/>
      <c r="R63" s="7"/>
      <c r="S63" s="7"/>
      <c r="T63" s="7"/>
      <c r="U63"/>
      <c r="V63"/>
      <c r="W63" s="119"/>
      <c r="X63" s="7"/>
      <c r="Y63" s="110"/>
      <c r="Z63" s="18"/>
      <c r="AA63" s="18"/>
      <c r="AB63" s="18"/>
      <c r="AC63" s="18"/>
      <c r="AD63" s="18"/>
      <c r="AE63" s="18"/>
      <c r="AI63" s="7"/>
      <c r="AJ63" s="7"/>
      <c r="AK63" s="7"/>
      <c r="AL63" s="7"/>
      <c r="AM63" s="7"/>
    </row>
    <row r="64" spans="2:39" ht="14.1" customHeight="1" x14ac:dyDescent="0.25">
      <c r="B64" s="169" t="s">
        <v>138</v>
      </c>
      <c r="C64" s="185">
        <v>0.97050000000000003</v>
      </c>
      <c r="D64" s="185">
        <v>1</v>
      </c>
      <c r="E64" s="185">
        <v>1.0213000000000001</v>
      </c>
      <c r="F64" s="185">
        <v>1.0426</v>
      </c>
      <c r="G64" s="185">
        <v>1.0639000000000001</v>
      </c>
      <c r="H64" s="185">
        <v>1.0851999999999999</v>
      </c>
      <c r="I64" s="176">
        <v>290</v>
      </c>
      <c r="J64" s="177">
        <v>30</v>
      </c>
      <c r="K64" s="178">
        <v>0.85</v>
      </c>
      <c r="L64" s="179">
        <v>0.15</v>
      </c>
      <c r="N64" s="7"/>
      <c r="O64" s="7"/>
      <c r="P64" s="7"/>
      <c r="Q64" s="7"/>
      <c r="R64" s="7"/>
      <c r="S64" s="7"/>
      <c r="T64" s="7"/>
      <c r="U64"/>
      <c r="V64"/>
      <c r="W64" s="119"/>
      <c r="X64" s="7"/>
      <c r="Y64" s="110"/>
      <c r="Z64" s="18"/>
      <c r="AA64" s="18"/>
      <c r="AB64" s="18"/>
      <c r="AC64" s="18"/>
      <c r="AD64" s="18"/>
      <c r="AE64" s="18"/>
      <c r="AI64" s="7"/>
      <c r="AJ64" s="7"/>
      <c r="AK64" s="7"/>
      <c r="AL64" s="7"/>
      <c r="AM64" s="7"/>
    </row>
    <row r="65" spans="2:39" x14ac:dyDescent="0.25">
      <c r="B65" s="169" t="s">
        <v>140</v>
      </c>
      <c r="C65" s="185">
        <v>0.96889999999999998</v>
      </c>
      <c r="D65" s="185">
        <v>1</v>
      </c>
      <c r="E65" s="185">
        <v>1.0209999999999999</v>
      </c>
      <c r="F65" s="185">
        <v>1.0419</v>
      </c>
      <c r="G65" s="185">
        <v>1.0629</v>
      </c>
      <c r="H65" s="185">
        <v>1.0839000000000001</v>
      </c>
      <c r="I65" s="176">
        <v>295</v>
      </c>
      <c r="J65" s="177">
        <v>30</v>
      </c>
      <c r="K65" s="178">
        <v>0.85</v>
      </c>
      <c r="L65" s="179">
        <v>0.15</v>
      </c>
      <c r="N65" s="7"/>
      <c r="O65" s="7"/>
      <c r="P65" s="7"/>
      <c r="Q65" s="7"/>
      <c r="R65" s="7"/>
      <c r="S65" s="7"/>
      <c r="T65" s="7"/>
      <c r="U65"/>
      <c r="V65"/>
      <c r="W65" s="119"/>
      <c r="X65" s="7"/>
      <c r="Y65" s="110"/>
      <c r="Z65" s="18"/>
      <c r="AA65" s="18"/>
      <c r="AB65" s="18"/>
      <c r="AC65" s="18"/>
      <c r="AD65" s="18"/>
      <c r="AE65" s="18"/>
      <c r="AI65" s="7"/>
      <c r="AJ65" s="7"/>
      <c r="AK65" s="7"/>
      <c r="AL65" s="7"/>
      <c r="AM65" s="7"/>
    </row>
    <row r="66" spans="2:39" ht="14.25" customHeight="1" x14ac:dyDescent="0.25">
      <c r="B66" s="169" t="s">
        <v>142</v>
      </c>
      <c r="C66" s="185">
        <v>0.96740000000000004</v>
      </c>
      <c r="D66" s="185">
        <v>1</v>
      </c>
      <c r="E66" s="185">
        <v>1.0206999999999999</v>
      </c>
      <c r="F66" s="185">
        <v>1.0412999999999999</v>
      </c>
      <c r="G66" s="185">
        <v>1.0620000000000001</v>
      </c>
      <c r="H66" s="185">
        <v>1.0826</v>
      </c>
      <c r="I66" s="176">
        <v>300</v>
      </c>
      <c r="J66" s="177">
        <v>30</v>
      </c>
      <c r="K66" s="178">
        <v>0.85</v>
      </c>
      <c r="L66" s="179">
        <v>0.15</v>
      </c>
      <c r="N66" s="7"/>
      <c r="O66" s="7"/>
      <c r="P66" s="7"/>
      <c r="Q66" s="7"/>
      <c r="R66" s="7"/>
      <c r="S66" s="7"/>
      <c r="T66" s="7"/>
      <c r="U66"/>
      <c r="V66"/>
      <c r="W66" s="119"/>
      <c r="X66" s="7"/>
      <c r="Y66" s="110"/>
      <c r="Z66" s="18"/>
      <c r="AA66" s="18"/>
      <c r="AB66" s="18"/>
      <c r="AC66" s="18"/>
      <c r="AD66" s="18"/>
      <c r="AE66" s="18"/>
      <c r="AI66" s="7"/>
      <c r="AJ66" s="7"/>
      <c r="AK66" s="7"/>
      <c r="AL66" s="7"/>
      <c r="AM66" s="7"/>
    </row>
    <row r="67" spans="2:39" x14ac:dyDescent="0.25">
      <c r="B67" s="169" t="s">
        <v>25</v>
      </c>
      <c r="C67" s="185">
        <v>0.96589999999999998</v>
      </c>
      <c r="D67" s="185">
        <v>1</v>
      </c>
      <c r="E67" s="185">
        <v>1.0203</v>
      </c>
      <c r="F67" s="185">
        <v>1.0407</v>
      </c>
      <c r="G67" s="185">
        <v>1.0609999999999999</v>
      </c>
      <c r="H67" s="185">
        <v>1.0813999999999999</v>
      </c>
      <c r="I67" s="176">
        <v>305</v>
      </c>
      <c r="J67" s="177">
        <v>30</v>
      </c>
      <c r="K67" s="178">
        <v>0.85</v>
      </c>
      <c r="L67" s="179">
        <v>0.15</v>
      </c>
      <c r="N67" s="7"/>
      <c r="O67" s="7"/>
      <c r="P67" s="7"/>
      <c r="Q67" s="7"/>
      <c r="R67" s="7"/>
      <c r="S67" s="7"/>
      <c r="T67" s="7"/>
      <c r="U67"/>
      <c r="V67"/>
      <c r="W67" s="119"/>
      <c r="X67" s="7"/>
      <c r="Y67" s="110"/>
      <c r="Z67" s="18"/>
      <c r="AA67" s="18"/>
      <c r="AB67" s="18"/>
      <c r="AC67" s="18"/>
      <c r="AD67" s="18"/>
      <c r="AE67" s="18"/>
      <c r="AI67" s="7"/>
      <c r="AJ67" s="7"/>
      <c r="AK67" s="7"/>
      <c r="AL67" s="7"/>
      <c r="AM67" s="7"/>
    </row>
    <row r="68" spans="2:39" x14ac:dyDescent="0.25">
      <c r="B68" s="169" t="s">
        <v>27</v>
      </c>
      <c r="C68" s="185">
        <v>0.96450000000000002</v>
      </c>
      <c r="D68" s="185">
        <v>1</v>
      </c>
      <c r="E68" s="185">
        <v>1.02</v>
      </c>
      <c r="F68" s="185">
        <v>1.0401</v>
      </c>
      <c r="G68" s="185">
        <v>1.0601</v>
      </c>
      <c r="H68" s="185">
        <v>1.0802</v>
      </c>
      <c r="I68" s="176">
        <v>310</v>
      </c>
      <c r="J68" s="177">
        <v>30</v>
      </c>
      <c r="K68" s="178">
        <v>0.85</v>
      </c>
      <c r="L68" s="179">
        <v>0.15</v>
      </c>
      <c r="N68" s="7"/>
      <c r="O68" s="7"/>
      <c r="P68" s="7"/>
      <c r="Q68" s="7"/>
      <c r="R68" s="7"/>
      <c r="S68" s="7"/>
      <c r="T68" s="7"/>
      <c r="U68"/>
      <c r="V68"/>
      <c r="W68" s="119"/>
      <c r="X68" s="7"/>
      <c r="Y68" s="110"/>
      <c r="Z68" s="18"/>
      <c r="AA68" s="18"/>
      <c r="AB68" s="18"/>
      <c r="AC68" s="18"/>
      <c r="AD68" s="18"/>
      <c r="AE68" s="18"/>
      <c r="AI68" s="7"/>
      <c r="AJ68" s="7"/>
      <c r="AK68" s="7"/>
      <c r="AL68" s="7"/>
      <c r="AM68" s="7"/>
    </row>
    <row r="69" spans="2:39" x14ac:dyDescent="0.25">
      <c r="B69" s="169" t="s">
        <v>29</v>
      </c>
      <c r="C69" s="185">
        <v>0.96309999999999996</v>
      </c>
      <c r="D69" s="185">
        <v>1</v>
      </c>
      <c r="E69" s="185">
        <v>1.0198</v>
      </c>
      <c r="F69" s="185">
        <v>1.0395000000000001</v>
      </c>
      <c r="G69" s="185">
        <v>1.0592999999999999</v>
      </c>
      <c r="H69" s="185">
        <v>1.079</v>
      </c>
      <c r="I69" s="176">
        <v>315</v>
      </c>
      <c r="J69" s="177">
        <v>30</v>
      </c>
      <c r="K69" s="178">
        <v>0.85</v>
      </c>
      <c r="L69" s="179">
        <v>0.15</v>
      </c>
      <c r="N69" s="7"/>
      <c r="O69" s="7"/>
      <c r="P69" s="7"/>
      <c r="Q69" s="7"/>
      <c r="R69" s="7"/>
      <c r="S69" s="7"/>
      <c r="T69" s="7"/>
      <c r="U69"/>
      <c r="V69"/>
      <c r="W69" s="119"/>
      <c r="X69" s="7"/>
      <c r="Y69" s="110"/>
      <c r="Z69" s="18"/>
      <c r="AA69" s="18"/>
      <c r="AB69" s="18"/>
      <c r="AC69" s="18"/>
      <c r="AD69" s="18"/>
      <c r="AE69" s="18"/>
      <c r="AI69" s="7"/>
      <c r="AJ69" s="7"/>
      <c r="AK69" s="7"/>
      <c r="AL69" s="7"/>
      <c r="AM69" s="7"/>
    </row>
    <row r="70" spans="2:39" x14ac:dyDescent="0.25">
      <c r="B70" s="169" t="s">
        <v>31</v>
      </c>
      <c r="C70" s="185">
        <v>0.96179999999999999</v>
      </c>
      <c r="D70" s="185">
        <v>1</v>
      </c>
      <c r="E70" s="185">
        <v>1.0195000000000001</v>
      </c>
      <c r="F70" s="185">
        <v>1.0388999999999999</v>
      </c>
      <c r="G70" s="185">
        <v>1.0584</v>
      </c>
      <c r="H70" s="185">
        <v>1.0779000000000001</v>
      </c>
      <c r="I70" s="176">
        <v>320</v>
      </c>
      <c r="J70" s="177">
        <v>30</v>
      </c>
      <c r="K70" s="178">
        <v>0.85</v>
      </c>
      <c r="L70" s="179">
        <v>0.15</v>
      </c>
      <c r="N70" s="7"/>
      <c r="O70" s="7"/>
      <c r="P70" s="7"/>
      <c r="Q70" s="7"/>
      <c r="R70" s="7"/>
      <c r="S70" s="7"/>
      <c r="T70" s="7"/>
      <c r="U70"/>
      <c r="V70"/>
      <c r="W70" s="119"/>
      <c r="X70" s="7"/>
      <c r="Y70" s="110"/>
      <c r="Z70" s="18"/>
      <c r="AA70" s="18"/>
      <c r="AB70" s="18"/>
      <c r="AC70" s="18"/>
      <c r="AD70" s="18"/>
      <c r="AE70" s="18"/>
      <c r="AI70" s="7"/>
      <c r="AJ70" s="7"/>
      <c r="AK70" s="7"/>
      <c r="AL70" s="7"/>
      <c r="AM70" s="7"/>
    </row>
    <row r="71" spans="2:39" x14ac:dyDescent="0.25">
      <c r="B71" s="169" t="s">
        <v>33</v>
      </c>
      <c r="C71" s="185">
        <v>0.96050000000000002</v>
      </c>
      <c r="D71" s="185">
        <v>1</v>
      </c>
      <c r="E71" s="185">
        <v>1.0192000000000001</v>
      </c>
      <c r="F71" s="185">
        <v>1.0384</v>
      </c>
      <c r="G71" s="185">
        <v>1.0576000000000001</v>
      </c>
      <c r="H71" s="185">
        <v>1.0768</v>
      </c>
      <c r="I71" s="176">
        <v>325</v>
      </c>
      <c r="J71" s="177">
        <v>30</v>
      </c>
      <c r="K71" s="178">
        <v>0.85</v>
      </c>
      <c r="L71" s="179">
        <v>0.15</v>
      </c>
      <c r="N71" s="7"/>
      <c r="O71" s="7"/>
      <c r="P71" s="7"/>
      <c r="Q71" s="7"/>
      <c r="R71" s="7"/>
      <c r="S71" s="7"/>
      <c r="T71" s="7"/>
      <c r="U71"/>
      <c r="V71"/>
      <c r="W71" s="119"/>
      <c r="X71" s="7"/>
      <c r="Y71" s="110"/>
      <c r="AC71" s="18"/>
      <c r="AI71" s="7"/>
      <c r="AJ71" s="7"/>
      <c r="AK71" s="7"/>
      <c r="AL71" s="7"/>
      <c r="AM71" s="7"/>
    </row>
    <row r="72" spans="2:39" x14ac:dyDescent="0.25">
      <c r="B72" s="169" t="s">
        <v>35</v>
      </c>
      <c r="C72" s="185">
        <v>0.95930000000000004</v>
      </c>
      <c r="D72" s="185">
        <v>1</v>
      </c>
      <c r="E72" s="185">
        <v>1.0188999999999999</v>
      </c>
      <c r="F72" s="185">
        <v>1.0379</v>
      </c>
      <c r="G72" s="185">
        <v>1.0568</v>
      </c>
      <c r="H72" s="185">
        <v>1.0757000000000001</v>
      </c>
      <c r="I72" s="176">
        <v>330</v>
      </c>
      <c r="J72" s="177">
        <v>30</v>
      </c>
      <c r="K72" s="178">
        <v>0.85</v>
      </c>
      <c r="L72" s="179">
        <v>0.15</v>
      </c>
      <c r="N72" s="7"/>
      <c r="O72" s="7"/>
      <c r="P72" s="7"/>
      <c r="Q72" s="7"/>
      <c r="R72" s="7"/>
      <c r="S72" s="7"/>
      <c r="T72" s="7"/>
      <c r="U72"/>
      <c r="V72"/>
      <c r="W72" s="119"/>
      <c r="X72" s="7"/>
      <c r="Y72" s="110"/>
      <c r="Z72" s="104"/>
      <c r="AA72" s="104"/>
      <c r="AB72" s="104"/>
      <c r="AC72" s="18"/>
      <c r="AD72" s="104"/>
      <c r="AE72" s="104"/>
      <c r="AI72" s="7"/>
      <c r="AJ72" s="7"/>
      <c r="AK72" s="7"/>
      <c r="AL72" s="7"/>
      <c r="AM72" s="7"/>
    </row>
    <row r="73" spans="2:39" x14ac:dyDescent="0.25">
      <c r="B73" s="169" t="s">
        <v>37</v>
      </c>
      <c r="C73" s="185">
        <v>0.95799999999999996</v>
      </c>
      <c r="D73" s="185">
        <v>1</v>
      </c>
      <c r="E73" s="185">
        <v>1.0186999999999999</v>
      </c>
      <c r="F73" s="185">
        <v>1.0373000000000001</v>
      </c>
      <c r="G73" s="185">
        <v>1.056</v>
      </c>
      <c r="H73" s="185">
        <v>1.0747</v>
      </c>
      <c r="I73" s="176">
        <v>335</v>
      </c>
      <c r="J73" s="177">
        <v>30</v>
      </c>
      <c r="K73" s="178">
        <v>0.85</v>
      </c>
      <c r="L73" s="179">
        <v>0.15</v>
      </c>
      <c r="N73" s="7"/>
      <c r="O73" s="7"/>
      <c r="P73" s="7"/>
      <c r="Q73" s="7"/>
      <c r="R73" s="7"/>
      <c r="S73" s="7"/>
      <c r="T73" s="7"/>
      <c r="U73"/>
      <c r="V73"/>
      <c r="W73" s="119"/>
      <c r="X73" s="7"/>
      <c r="Y73" s="110"/>
      <c r="Z73" s="108"/>
      <c r="AA73" s="108"/>
      <c r="AB73" s="108"/>
      <c r="AC73" s="18"/>
      <c r="AD73" s="108"/>
      <c r="AE73" s="108"/>
      <c r="AI73" s="7"/>
      <c r="AJ73" s="7"/>
      <c r="AK73" s="7"/>
      <c r="AL73" s="7"/>
      <c r="AM73" s="7"/>
    </row>
    <row r="74" spans="2:39" x14ac:dyDescent="0.25">
      <c r="B74" s="169" t="s">
        <v>39</v>
      </c>
      <c r="C74" s="185">
        <v>0.95689999999999997</v>
      </c>
      <c r="D74" s="185">
        <v>1</v>
      </c>
      <c r="E74" s="185">
        <v>1.0184</v>
      </c>
      <c r="F74" s="185">
        <v>1.0367999999999999</v>
      </c>
      <c r="G74" s="185">
        <v>1.0552999999999999</v>
      </c>
      <c r="H74" s="185">
        <v>1.0737000000000001</v>
      </c>
      <c r="I74" s="176">
        <v>340</v>
      </c>
      <c r="J74" s="177">
        <v>30</v>
      </c>
      <c r="K74" s="178">
        <v>0.85</v>
      </c>
      <c r="L74" s="179">
        <v>0.15</v>
      </c>
      <c r="N74" s="7"/>
      <c r="O74" s="7"/>
      <c r="P74" s="7"/>
      <c r="Q74" s="7"/>
      <c r="R74" s="7"/>
      <c r="S74" s="7"/>
      <c r="T74" s="7"/>
      <c r="U74"/>
      <c r="V74"/>
      <c r="W74" s="119"/>
      <c r="X74" s="7"/>
      <c r="Y74" s="110"/>
      <c r="AC74" s="18"/>
      <c r="AI74" s="7"/>
      <c r="AJ74" s="7"/>
      <c r="AK74" s="7"/>
      <c r="AL74" s="7"/>
      <c r="AM74" s="7"/>
    </row>
    <row r="75" spans="2:39" x14ac:dyDescent="0.25">
      <c r="B75" s="169" t="s">
        <v>41</v>
      </c>
      <c r="C75" s="185">
        <v>0.95569999999999999</v>
      </c>
      <c r="D75" s="185">
        <v>1</v>
      </c>
      <c r="E75" s="185">
        <v>1.0182</v>
      </c>
      <c r="F75" s="185">
        <v>1.0364</v>
      </c>
      <c r="G75" s="185">
        <v>1.0545</v>
      </c>
      <c r="H75" s="185">
        <v>1.0727</v>
      </c>
      <c r="I75" s="176">
        <v>345</v>
      </c>
      <c r="J75" s="177">
        <v>30</v>
      </c>
      <c r="K75" s="178">
        <v>0.85</v>
      </c>
      <c r="L75" s="179">
        <v>0.15</v>
      </c>
      <c r="N75" s="7"/>
      <c r="O75" s="7"/>
      <c r="P75" s="7"/>
      <c r="Q75" s="7"/>
      <c r="R75" s="7"/>
      <c r="S75" s="7"/>
      <c r="T75" s="7"/>
      <c r="U75"/>
      <c r="V75"/>
      <c r="W75" s="119"/>
      <c r="X75" s="7"/>
      <c r="Y75" s="110"/>
      <c r="Z75" s="104"/>
      <c r="AA75" s="104"/>
      <c r="AB75" s="104"/>
      <c r="AC75" s="18"/>
      <c r="AD75" s="104"/>
      <c r="AE75" s="104"/>
      <c r="AI75" s="7"/>
      <c r="AJ75" s="7"/>
      <c r="AK75" s="7"/>
      <c r="AL75" s="7"/>
      <c r="AM75" s="7"/>
    </row>
    <row r="76" spans="2:39" x14ac:dyDescent="0.25">
      <c r="B76" s="169" t="s">
        <v>43</v>
      </c>
      <c r="C76" s="185">
        <v>0.9546</v>
      </c>
      <c r="D76" s="185">
        <v>1</v>
      </c>
      <c r="E76" s="185">
        <v>1.0179</v>
      </c>
      <c r="F76" s="185">
        <v>1.0359</v>
      </c>
      <c r="G76" s="185">
        <v>1.0538000000000001</v>
      </c>
      <c r="H76" s="185">
        <v>1.0718000000000001</v>
      </c>
      <c r="I76" s="176">
        <v>350</v>
      </c>
      <c r="J76" s="177">
        <v>30</v>
      </c>
      <c r="K76" s="178">
        <v>0.85</v>
      </c>
      <c r="L76" s="179">
        <v>0.15</v>
      </c>
      <c r="N76" s="7"/>
      <c r="O76" s="7"/>
      <c r="P76" s="7"/>
      <c r="Q76" s="7"/>
      <c r="R76" s="7"/>
      <c r="S76" s="7"/>
      <c r="T76" s="7"/>
      <c r="U76"/>
      <c r="V76"/>
      <c r="W76" s="119"/>
      <c r="X76" s="7"/>
      <c r="Y76" s="110"/>
      <c r="Z76" s="104"/>
      <c r="AA76" s="104"/>
      <c r="AB76" s="104"/>
      <c r="AC76" s="18"/>
      <c r="AD76" s="104"/>
      <c r="AE76" s="104"/>
      <c r="AI76" s="7"/>
      <c r="AJ76" s="7"/>
      <c r="AK76" s="7"/>
      <c r="AL76" s="7"/>
      <c r="AM76" s="7"/>
    </row>
    <row r="77" spans="2:39" x14ac:dyDescent="0.25">
      <c r="B77" s="169" t="s">
        <v>45</v>
      </c>
      <c r="C77" s="185">
        <v>0.95350000000000001</v>
      </c>
      <c r="D77" s="185">
        <v>1</v>
      </c>
      <c r="E77" s="185">
        <v>1.0177</v>
      </c>
      <c r="F77" s="185">
        <v>1.0354000000000001</v>
      </c>
      <c r="G77" s="185">
        <v>1.0530999999999999</v>
      </c>
      <c r="H77" s="185">
        <v>1.0708</v>
      </c>
      <c r="I77" s="176">
        <v>355</v>
      </c>
      <c r="J77" s="177">
        <v>30</v>
      </c>
      <c r="K77" s="178">
        <v>0.85</v>
      </c>
      <c r="L77" s="179">
        <v>0.15</v>
      </c>
      <c r="N77" s="7"/>
      <c r="O77" s="7"/>
      <c r="P77" s="7"/>
      <c r="Q77" s="7"/>
      <c r="R77" s="7"/>
      <c r="S77" s="7"/>
      <c r="T77" s="7"/>
      <c r="U77"/>
      <c r="V77"/>
      <c r="W77" s="119"/>
      <c r="X77" s="7"/>
      <c r="Y77" s="110"/>
      <c r="Z77"/>
      <c r="AA77"/>
      <c r="AB77"/>
      <c r="AC77" s="18"/>
      <c r="AD77"/>
      <c r="AE77"/>
      <c r="AI77" s="7"/>
      <c r="AJ77" s="7"/>
      <c r="AK77" s="7"/>
      <c r="AL77" s="7"/>
      <c r="AM77" s="7"/>
    </row>
    <row r="78" spans="2:39" x14ac:dyDescent="0.25">
      <c r="B78" s="169" t="s">
        <v>47</v>
      </c>
      <c r="C78" s="185">
        <v>0.95250000000000001</v>
      </c>
      <c r="D78" s="185">
        <v>1</v>
      </c>
      <c r="E78" s="185">
        <v>1.0175000000000001</v>
      </c>
      <c r="F78" s="185">
        <v>1.0349999999999999</v>
      </c>
      <c r="G78" s="185">
        <v>1.0524</v>
      </c>
      <c r="H78" s="185">
        <v>1.0699000000000001</v>
      </c>
      <c r="I78" s="176">
        <v>360</v>
      </c>
      <c r="J78" s="177">
        <v>30</v>
      </c>
      <c r="K78" s="178">
        <v>0.85</v>
      </c>
      <c r="L78" s="179">
        <v>0.15</v>
      </c>
      <c r="N78" s="7"/>
      <c r="O78" s="7"/>
      <c r="P78" s="7"/>
      <c r="Q78" s="7"/>
      <c r="R78" s="7"/>
      <c r="S78" s="7"/>
      <c r="T78" s="7"/>
      <c r="U78"/>
      <c r="V78"/>
      <c r="W78" s="119"/>
      <c r="X78" s="7"/>
      <c r="Y78" s="110"/>
      <c r="AC78" s="18"/>
      <c r="AI78" s="7"/>
      <c r="AJ78" s="7"/>
      <c r="AK78" s="7"/>
      <c r="AL78" s="7"/>
      <c r="AM78" s="7"/>
    </row>
    <row r="79" spans="2:39" x14ac:dyDescent="0.25">
      <c r="B79" s="169" t="s">
        <v>49</v>
      </c>
      <c r="C79" s="185">
        <v>0.95140000000000002</v>
      </c>
      <c r="D79" s="185">
        <v>1</v>
      </c>
      <c r="E79" s="185">
        <v>1.0173000000000001</v>
      </c>
      <c r="F79" s="185">
        <v>1.0345</v>
      </c>
      <c r="G79" s="185">
        <v>1.0518000000000001</v>
      </c>
      <c r="H79" s="185">
        <v>1.069</v>
      </c>
      <c r="I79" s="176">
        <v>365</v>
      </c>
      <c r="J79" s="177">
        <v>30</v>
      </c>
      <c r="K79" s="178">
        <v>0.85</v>
      </c>
      <c r="L79" s="179">
        <v>0.15</v>
      </c>
      <c r="N79" s="7"/>
      <c r="O79" s="7"/>
      <c r="P79" s="7"/>
      <c r="Q79" s="7"/>
      <c r="R79" s="7"/>
      <c r="S79" s="7"/>
      <c r="T79" s="7"/>
      <c r="U79"/>
      <c r="V79"/>
      <c r="W79" s="119"/>
      <c r="X79" s="7"/>
      <c r="Y79" s="110"/>
      <c r="AC79" s="18"/>
      <c r="AI79" s="7"/>
      <c r="AJ79" s="7"/>
      <c r="AK79" s="7"/>
      <c r="AL79" s="7"/>
      <c r="AM79" s="7"/>
    </row>
    <row r="80" spans="2:39" x14ac:dyDescent="0.25">
      <c r="B80" s="169" t="s">
        <v>51</v>
      </c>
      <c r="C80" s="185">
        <v>0.95050000000000001</v>
      </c>
      <c r="D80" s="185">
        <v>1</v>
      </c>
      <c r="E80" s="185">
        <v>1.0169999999999999</v>
      </c>
      <c r="F80" s="185">
        <v>1.0341</v>
      </c>
      <c r="G80" s="185">
        <v>1.0510999999999999</v>
      </c>
      <c r="H80" s="185">
        <v>1.0682</v>
      </c>
      <c r="I80" s="176">
        <v>370</v>
      </c>
      <c r="J80" s="177">
        <v>30</v>
      </c>
      <c r="K80" s="178">
        <v>0.85</v>
      </c>
      <c r="L80" s="179">
        <v>0.15</v>
      </c>
      <c r="N80" s="7"/>
      <c r="O80" s="7"/>
      <c r="P80" s="7"/>
      <c r="Q80" s="7"/>
      <c r="R80" s="7"/>
      <c r="S80" s="7"/>
      <c r="T80" s="7"/>
      <c r="U80"/>
      <c r="V80"/>
      <c r="W80" s="119"/>
      <c r="X80" s="7"/>
      <c r="Y80" s="110"/>
      <c r="AC80" s="18"/>
      <c r="AI80" s="7"/>
      <c r="AJ80" s="7"/>
      <c r="AK80" s="7"/>
      <c r="AL80" s="7"/>
      <c r="AM80" s="7"/>
    </row>
    <row r="81" spans="2:39" x14ac:dyDescent="0.25">
      <c r="B81" s="169" t="s">
        <v>53</v>
      </c>
      <c r="C81" s="185">
        <v>0.94950000000000001</v>
      </c>
      <c r="D81" s="185">
        <v>1</v>
      </c>
      <c r="E81" s="185">
        <v>1.0167999999999999</v>
      </c>
      <c r="F81" s="185">
        <v>1.0337000000000001</v>
      </c>
      <c r="G81" s="185">
        <v>1.0505</v>
      </c>
      <c r="H81" s="185">
        <v>1.0672999999999999</v>
      </c>
      <c r="I81" s="176">
        <v>375</v>
      </c>
      <c r="J81" s="177">
        <v>30</v>
      </c>
      <c r="K81" s="178">
        <v>0.85</v>
      </c>
      <c r="L81" s="179">
        <v>0.15</v>
      </c>
      <c r="N81" s="7"/>
      <c r="O81" s="7"/>
      <c r="P81" s="7"/>
      <c r="Q81" s="7"/>
      <c r="R81" s="7"/>
      <c r="S81" s="7"/>
      <c r="T81" s="7"/>
      <c r="U81"/>
      <c r="V81"/>
      <c r="W81" s="119"/>
      <c r="X81" s="7"/>
      <c r="Y81" s="110"/>
      <c r="AC81" s="18"/>
      <c r="AI81" s="7"/>
      <c r="AJ81" s="7"/>
      <c r="AK81" s="7"/>
      <c r="AL81" s="7"/>
      <c r="AM81" s="7"/>
    </row>
    <row r="82" spans="2:39" x14ac:dyDescent="0.25">
      <c r="B82" s="169" t="s">
        <v>55</v>
      </c>
      <c r="C82" s="185">
        <v>0.94850000000000001</v>
      </c>
      <c r="D82" s="185">
        <v>1</v>
      </c>
      <c r="E82" s="185">
        <v>1.0165999999999999</v>
      </c>
      <c r="F82" s="185">
        <v>1.0333000000000001</v>
      </c>
      <c r="G82" s="185">
        <v>1.0499000000000001</v>
      </c>
      <c r="H82" s="185">
        <v>1.0665</v>
      </c>
      <c r="I82" s="176">
        <v>380</v>
      </c>
      <c r="J82" s="177">
        <v>30</v>
      </c>
      <c r="K82" s="178">
        <v>0.85</v>
      </c>
      <c r="L82" s="179">
        <v>0.15</v>
      </c>
      <c r="N82" s="7"/>
      <c r="O82" s="7"/>
      <c r="P82" s="7"/>
      <c r="Q82" s="7"/>
      <c r="R82" s="7"/>
      <c r="S82" s="7"/>
      <c r="T82" s="7"/>
      <c r="U82"/>
      <c r="V82"/>
      <c r="W82" s="119"/>
      <c r="X82" s="7"/>
      <c r="Y82" s="110"/>
      <c r="AC82" s="18"/>
      <c r="AI82" s="7"/>
      <c r="AJ82" s="7"/>
      <c r="AK82" s="7"/>
      <c r="AL82" s="7"/>
      <c r="AM82" s="7"/>
    </row>
    <row r="83" spans="2:39" ht="16.5" customHeight="1" x14ac:dyDescent="0.25">
      <c r="B83" s="169" t="s">
        <v>57</v>
      </c>
      <c r="C83" s="185">
        <v>0.9476</v>
      </c>
      <c r="D83" s="185">
        <v>1</v>
      </c>
      <c r="E83" s="185">
        <v>1.0164</v>
      </c>
      <c r="F83" s="185">
        <v>1.0328999999999999</v>
      </c>
      <c r="G83" s="185">
        <v>1.0492999999999999</v>
      </c>
      <c r="H83" s="185">
        <v>1.0657000000000001</v>
      </c>
      <c r="I83" s="176">
        <v>385</v>
      </c>
      <c r="J83" s="177">
        <v>30</v>
      </c>
      <c r="K83" s="178">
        <v>0.85</v>
      </c>
      <c r="L83" s="179">
        <v>0.15</v>
      </c>
      <c r="N83" s="7"/>
      <c r="O83" s="7"/>
      <c r="P83" s="7"/>
      <c r="Q83" s="7"/>
      <c r="R83" s="7"/>
      <c r="S83" s="7"/>
      <c r="T83" s="7"/>
      <c r="U83"/>
      <c r="V83"/>
      <c r="W83" s="119"/>
      <c r="X83" s="7"/>
      <c r="Y83" s="110"/>
      <c r="AC83" s="18"/>
      <c r="AI83" s="7"/>
      <c r="AJ83" s="7"/>
      <c r="AK83" s="7"/>
      <c r="AL83" s="7"/>
      <c r="AM83" s="7"/>
    </row>
    <row r="84" spans="2:39" x14ac:dyDescent="0.25">
      <c r="B84" s="169" t="s">
        <v>59</v>
      </c>
      <c r="C84" s="185">
        <v>0.94669999999999999</v>
      </c>
      <c r="D84" s="185">
        <v>1</v>
      </c>
      <c r="E84" s="185">
        <v>1.0162</v>
      </c>
      <c r="F84" s="185">
        <v>1.0325</v>
      </c>
      <c r="G84" s="185">
        <v>1.0487</v>
      </c>
      <c r="H84" s="185">
        <v>1.0649</v>
      </c>
      <c r="I84" s="176">
        <v>390</v>
      </c>
      <c r="J84" s="177">
        <v>30</v>
      </c>
      <c r="K84" s="178">
        <v>0.85</v>
      </c>
      <c r="L84" s="179">
        <v>0.15</v>
      </c>
      <c r="N84" s="7"/>
      <c r="O84" s="7"/>
      <c r="P84" s="7"/>
      <c r="Q84" s="7"/>
      <c r="R84" s="7"/>
      <c r="S84" s="7"/>
      <c r="T84" s="7"/>
      <c r="U84"/>
      <c r="V84"/>
      <c r="W84" s="119"/>
      <c r="X84" s="7"/>
      <c r="Y84" s="110"/>
      <c r="AC84" s="18"/>
      <c r="AI84" s="7"/>
      <c r="AJ84" s="7"/>
      <c r="AK84" s="7"/>
      <c r="AL84" s="7"/>
      <c r="AM84" s="7"/>
    </row>
    <row r="85" spans="2:39" x14ac:dyDescent="0.25">
      <c r="B85" s="169" t="s">
        <v>61</v>
      </c>
      <c r="C85" s="185">
        <v>0.94589999999999996</v>
      </c>
      <c r="D85" s="185">
        <v>1</v>
      </c>
      <c r="E85" s="185">
        <v>1.016</v>
      </c>
      <c r="F85" s="185">
        <v>1.0321</v>
      </c>
      <c r="G85" s="185">
        <v>1.0481</v>
      </c>
      <c r="H85" s="185">
        <v>1.0642</v>
      </c>
      <c r="I85" s="176">
        <v>395</v>
      </c>
      <c r="J85" s="177">
        <v>30</v>
      </c>
      <c r="K85" s="178">
        <v>0.85</v>
      </c>
      <c r="L85" s="179">
        <v>0.15</v>
      </c>
      <c r="N85" s="7"/>
      <c r="O85" s="7"/>
      <c r="P85" s="7"/>
      <c r="Q85" s="7"/>
      <c r="R85" s="7"/>
      <c r="S85" s="7"/>
      <c r="T85" s="7"/>
      <c r="U85"/>
      <c r="V85"/>
      <c r="W85" s="119"/>
      <c r="X85" s="7"/>
      <c r="Y85" s="110"/>
      <c r="AC85" s="18"/>
      <c r="AI85" s="7"/>
      <c r="AJ85" s="7"/>
      <c r="AK85" s="7"/>
      <c r="AL85" s="7"/>
      <c r="AM85" s="7"/>
    </row>
    <row r="86" spans="2:39" x14ac:dyDescent="0.25">
      <c r="B86" s="169" t="s">
        <v>63</v>
      </c>
      <c r="C86" s="185">
        <v>0.94499999999999995</v>
      </c>
      <c r="D86" s="185">
        <v>1</v>
      </c>
      <c r="E86" s="185">
        <v>1.0159</v>
      </c>
      <c r="F86" s="185">
        <v>1.0317000000000001</v>
      </c>
      <c r="G86" s="185">
        <v>1.0476000000000001</v>
      </c>
      <c r="H86" s="185">
        <v>1.0633999999999999</v>
      </c>
      <c r="I86" s="176">
        <v>400</v>
      </c>
      <c r="J86" s="177">
        <v>30</v>
      </c>
      <c r="K86" s="178">
        <v>0.85</v>
      </c>
      <c r="L86" s="179">
        <v>0.15</v>
      </c>
      <c r="N86" s="7"/>
      <c r="O86" s="7"/>
      <c r="P86" s="7"/>
      <c r="Q86" s="7"/>
      <c r="R86" s="7"/>
      <c r="S86" s="7"/>
      <c r="T86" s="7"/>
      <c r="U86"/>
      <c r="V86"/>
      <c r="W86" s="119"/>
      <c r="X86" s="7"/>
      <c r="Y86" s="110"/>
      <c r="AC86" s="18"/>
      <c r="AI86" s="7"/>
      <c r="AJ86" s="7"/>
      <c r="AK86" s="7"/>
      <c r="AL86" s="7"/>
      <c r="AM86" s="7"/>
    </row>
    <row r="87" spans="2:39" x14ac:dyDescent="0.25">
      <c r="B87" s="169" t="s">
        <v>65</v>
      </c>
      <c r="C87" s="185">
        <v>0.94420000000000004</v>
      </c>
      <c r="D87" s="185">
        <v>1</v>
      </c>
      <c r="E87" s="185">
        <v>1.0157</v>
      </c>
      <c r="F87" s="185">
        <v>1.0313000000000001</v>
      </c>
      <c r="G87" s="185">
        <v>1.0469999999999999</v>
      </c>
      <c r="H87" s="185">
        <v>1.0627</v>
      </c>
      <c r="I87" s="176">
        <v>405</v>
      </c>
      <c r="J87" s="177">
        <v>30</v>
      </c>
      <c r="K87" s="178">
        <v>0.85</v>
      </c>
      <c r="L87" s="179">
        <v>0.15</v>
      </c>
      <c r="N87" s="7"/>
      <c r="O87" s="7"/>
      <c r="P87" s="7"/>
      <c r="Q87" s="7"/>
      <c r="R87" s="7"/>
      <c r="S87" s="7"/>
      <c r="T87" s="7"/>
      <c r="U87"/>
      <c r="V87"/>
      <c r="W87" s="119"/>
      <c r="X87" s="7"/>
      <c r="Y87" s="110"/>
      <c r="AC87" s="18"/>
      <c r="AI87" s="7"/>
      <c r="AJ87" s="7"/>
      <c r="AK87" s="7"/>
      <c r="AL87" s="7"/>
      <c r="AM87" s="7"/>
    </row>
    <row r="88" spans="2:39" x14ac:dyDescent="0.25">
      <c r="B88" s="169" t="s">
        <v>67</v>
      </c>
      <c r="C88" s="185">
        <v>0.94340000000000002</v>
      </c>
      <c r="D88" s="185">
        <v>1</v>
      </c>
      <c r="E88" s="185">
        <v>1.0155000000000001</v>
      </c>
      <c r="F88" s="185">
        <v>1.0309999999999999</v>
      </c>
      <c r="G88" s="185">
        <v>1.0465</v>
      </c>
      <c r="H88" s="185">
        <v>1.0620000000000001</v>
      </c>
      <c r="I88" s="176">
        <v>410</v>
      </c>
      <c r="J88" s="177">
        <v>30</v>
      </c>
      <c r="K88" s="178">
        <v>0.85</v>
      </c>
      <c r="L88" s="179">
        <v>0.15</v>
      </c>
      <c r="N88" s="7"/>
      <c r="O88" s="7"/>
      <c r="P88" s="7"/>
      <c r="Q88" s="7"/>
      <c r="R88" s="7"/>
      <c r="S88" s="7"/>
      <c r="T88" s="7"/>
      <c r="U88"/>
      <c r="V88"/>
      <c r="W88" s="119"/>
      <c r="X88" s="7"/>
      <c r="Y88" s="110"/>
      <c r="AC88" s="18"/>
      <c r="AI88" s="7"/>
      <c r="AJ88" s="7"/>
      <c r="AK88" s="7"/>
      <c r="AL88" s="7"/>
      <c r="AM88" s="7"/>
    </row>
    <row r="89" spans="2:39" x14ac:dyDescent="0.25">
      <c r="B89" s="169" t="s">
        <v>69</v>
      </c>
      <c r="C89" s="185">
        <v>0.94259999999999999</v>
      </c>
      <c r="D89" s="185">
        <v>1</v>
      </c>
      <c r="E89" s="185">
        <v>1.0153000000000001</v>
      </c>
      <c r="F89" s="185">
        <v>1.0306</v>
      </c>
      <c r="G89" s="185">
        <v>1.046</v>
      </c>
      <c r="H89" s="185">
        <v>1.0612999999999999</v>
      </c>
      <c r="I89" s="176">
        <v>415</v>
      </c>
      <c r="J89" s="177">
        <v>30</v>
      </c>
      <c r="K89" s="178">
        <v>0.85</v>
      </c>
      <c r="L89" s="179">
        <v>0.15</v>
      </c>
      <c r="N89" s="7"/>
      <c r="O89" s="7"/>
      <c r="P89" s="7"/>
      <c r="Q89" s="7"/>
      <c r="R89" s="7"/>
      <c r="S89" s="7"/>
      <c r="T89" s="7"/>
      <c r="U89"/>
      <c r="V89"/>
      <c r="W89" s="119"/>
      <c r="X89" s="7"/>
      <c r="Y89" s="110"/>
      <c r="AC89" s="18"/>
      <c r="AI89" s="7"/>
      <c r="AJ89" s="7"/>
      <c r="AK89" s="7"/>
      <c r="AL89" s="7"/>
      <c r="AM89" s="7"/>
    </row>
    <row r="90" spans="2:39" x14ac:dyDescent="0.25">
      <c r="B90" s="169" t="s">
        <v>71</v>
      </c>
      <c r="C90" s="185">
        <v>0.94179999999999997</v>
      </c>
      <c r="D90" s="185">
        <v>1</v>
      </c>
      <c r="E90" s="185">
        <v>1.0152000000000001</v>
      </c>
      <c r="F90" s="185">
        <v>1.0303</v>
      </c>
      <c r="G90" s="185">
        <v>1.0455000000000001</v>
      </c>
      <c r="H90" s="185">
        <v>1.0606</v>
      </c>
      <c r="I90" s="176">
        <v>420</v>
      </c>
      <c r="J90" s="177">
        <v>30</v>
      </c>
      <c r="K90" s="178">
        <v>0.85</v>
      </c>
      <c r="L90" s="179">
        <v>0.15</v>
      </c>
      <c r="N90" s="7"/>
      <c r="O90" s="7"/>
      <c r="P90" s="7"/>
      <c r="Q90" s="7"/>
      <c r="R90" s="7"/>
      <c r="S90" s="7"/>
      <c r="T90" s="7"/>
      <c r="U90"/>
      <c r="V90"/>
      <c r="W90" s="119"/>
      <c r="X90" s="7"/>
      <c r="Y90" s="110"/>
      <c r="AC90" s="18"/>
      <c r="AI90" s="7"/>
      <c r="AJ90" s="7"/>
      <c r="AK90" s="7"/>
      <c r="AL90" s="7"/>
      <c r="AM90" s="7"/>
    </row>
    <row r="91" spans="2:39" x14ac:dyDescent="0.25">
      <c r="B91" s="169" t="s">
        <v>73</v>
      </c>
      <c r="C91" s="185">
        <v>0.94099999999999995</v>
      </c>
      <c r="D91" s="185">
        <v>1</v>
      </c>
      <c r="E91" s="185">
        <v>1.0149999999999999</v>
      </c>
      <c r="F91" s="185">
        <v>1.03</v>
      </c>
      <c r="G91" s="185">
        <v>1.0449999999999999</v>
      </c>
      <c r="H91" s="185">
        <v>1.0599000000000001</v>
      </c>
      <c r="I91" s="176">
        <v>425</v>
      </c>
      <c r="J91" s="177">
        <v>30</v>
      </c>
      <c r="K91" s="178">
        <v>0.85</v>
      </c>
      <c r="L91" s="179">
        <v>0.15</v>
      </c>
      <c r="N91" s="7"/>
      <c r="O91" s="7"/>
      <c r="P91" s="7"/>
      <c r="Q91" s="7"/>
      <c r="R91" s="7"/>
      <c r="S91" s="7"/>
      <c r="T91" s="7"/>
      <c r="U91"/>
      <c r="V91"/>
      <c r="W91" s="119"/>
      <c r="X91" s="7"/>
      <c r="Y91" s="110"/>
      <c r="AC91" s="18"/>
      <c r="AI91" s="7"/>
      <c r="AJ91" s="7"/>
      <c r="AK91" s="7"/>
      <c r="AL91" s="7"/>
      <c r="AM91" s="7"/>
    </row>
    <row r="92" spans="2:39" x14ac:dyDescent="0.25">
      <c r="B92" s="169" t="s">
        <v>75</v>
      </c>
      <c r="C92" s="185">
        <v>0.94030000000000002</v>
      </c>
      <c r="D92" s="185">
        <v>1</v>
      </c>
      <c r="E92" s="185">
        <v>1.0147999999999999</v>
      </c>
      <c r="F92" s="185">
        <v>1.0296000000000001</v>
      </c>
      <c r="G92" s="185">
        <v>1.0445</v>
      </c>
      <c r="H92" s="185">
        <v>1.0592999999999999</v>
      </c>
      <c r="I92" s="176">
        <v>430</v>
      </c>
      <c r="J92" s="177">
        <v>30</v>
      </c>
      <c r="K92" s="178">
        <v>0.85</v>
      </c>
      <c r="L92" s="179">
        <v>0.15</v>
      </c>
      <c r="N92" s="7"/>
      <c r="O92" s="7"/>
      <c r="P92" s="7"/>
      <c r="Q92" s="7"/>
      <c r="R92" s="7"/>
      <c r="S92" s="7"/>
      <c r="T92" s="7"/>
      <c r="U92"/>
      <c r="V92"/>
      <c r="W92" s="119"/>
      <c r="X92" s="7"/>
      <c r="Y92" s="110"/>
      <c r="AC92" s="18"/>
      <c r="AI92" s="7"/>
      <c r="AJ92" s="7"/>
      <c r="AK92" s="7"/>
      <c r="AL92" s="7"/>
      <c r="AM92" s="7"/>
    </row>
    <row r="93" spans="2:39" x14ac:dyDescent="0.25">
      <c r="B93" s="169" t="s">
        <v>77</v>
      </c>
      <c r="C93" s="185">
        <v>0.93959999999999999</v>
      </c>
      <c r="D93" s="185">
        <v>1</v>
      </c>
      <c r="E93" s="185">
        <v>1.0146999999999999</v>
      </c>
      <c r="F93" s="185">
        <v>1.0293000000000001</v>
      </c>
      <c r="G93" s="185">
        <v>1.044</v>
      </c>
      <c r="H93" s="185">
        <v>1.0587</v>
      </c>
      <c r="I93" s="176">
        <v>435</v>
      </c>
      <c r="J93" s="177">
        <v>30</v>
      </c>
      <c r="K93" s="178">
        <v>0.85</v>
      </c>
      <c r="L93" s="179">
        <v>0.15</v>
      </c>
      <c r="N93" s="7"/>
      <c r="O93" s="7"/>
      <c r="P93" s="7"/>
      <c r="Q93" s="7"/>
      <c r="R93" s="7"/>
      <c r="S93" s="7"/>
      <c r="T93" s="7"/>
      <c r="U93"/>
      <c r="V93"/>
      <c r="W93" s="119"/>
      <c r="X93" s="7"/>
      <c r="Y93" s="110"/>
      <c r="AC93" s="18"/>
      <c r="AI93" s="7"/>
      <c r="AJ93" s="7"/>
      <c r="AK93" s="7"/>
      <c r="AL93" s="7"/>
      <c r="AM93" s="7"/>
    </row>
    <row r="94" spans="2:39" x14ac:dyDescent="0.25">
      <c r="B94" s="169" t="s">
        <v>79</v>
      </c>
      <c r="C94" s="185">
        <v>0.93889999999999996</v>
      </c>
      <c r="D94" s="185">
        <v>1</v>
      </c>
      <c r="E94" s="185">
        <v>1.0145</v>
      </c>
      <c r="F94" s="185">
        <v>1.0289999999999999</v>
      </c>
      <c r="G94" s="185">
        <v>1.0435000000000001</v>
      </c>
      <c r="H94" s="185">
        <v>1.0580000000000001</v>
      </c>
      <c r="I94" s="176">
        <v>440</v>
      </c>
      <c r="J94" s="177">
        <v>30</v>
      </c>
      <c r="K94" s="178">
        <v>0.85</v>
      </c>
      <c r="L94" s="179">
        <v>0.15</v>
      </c>
      <c r="N94" s="7"/>
      <c r="O94" s="7"/>
      <c r="P94" s="7"/>
      <c r="Q94" s="7"/>
      <c r="R94" s="7"/>
      <c r="S94" s="7"/>
      <c r="T94" s="7"/>
      <c r="U94"/>
      <c r="V94"/>
      <c r="W94" s="119"/>
      <c r="X94" s="7"/>
      <c r="Y94" s="110"/>
      <c r="AC94" s="18"/>
      <c r="AI94" s="7"/>
      <c r="AJ94" s="7"/>
      <c r="AK94" s="7"/>
      <c r="AL94" s="7"/>
      <c r="AM94" s="7"/>
    </row>
    <row r="95" spans="2:39" x14ac:dyDescent="0.25">
      <c r="B95" s="169" t="s">
        <v>81</v>
      </c>
      <c r="C95" s="185">
        <v>0.93820000000000003</v>
      </c>
      <c r="D95" s="185">
        <v>1</v>
      </c>
      <c r="E95" s="185">
        <v>1.0144</v>
      </c>
      <c r="F95" s="185">
        <v>1.0286999999999999</v>
      </c>
      <c r="G95" s="185">
        <v>1.0430999999999999</v>
      </c>
      <c r="H95" s="185">
        <v>1.0573999999999999</v>
      </c>
      <c r="I95" s="176">
        <v>445</v>
      </c>
      <c r="J95" s="177">
        <v>30</v>
      </c>
      <c r="K95" s="178">
        <v>0.85</v>
      </c>
      <c r="L95" s="179">
        <v>0.15</v>
      </c>
      <c r="N95" s="7"/>
      <c r="O95" s="7"/>
      <c r="P95" s="7"/>
      <c r="Q95" s="7"/>
      <c r="R95" s="7"/>
      <c r="S95" s="7"/>
      <c r="T95" s="7"/>
      <c r="U95"/>
      <c r="V95"/>
      <c r="W95" s="119"/>
      <c r="X95" s="7"/>
      <c r="Y95" s="110"/>
      <c r="AC95" s="18"/>
      <c r="AI95" s="7"/>
      <c r="AJ95" s="7"/>
      <c r="AK95" s="7"/>
      <c r="AL95" s="7"/>
      <c r="AM95" s="7"/>
    </row>
    <row r="96" spans="2:39" x14ac:dyDescent="0.25">
      <c r="B96" s="169" t="s">
        <v>83</v>
      </c>
      <c r="C96" s="185">
        <v>0.9375</v>
      </c>
      <c r="D96" s="185">
        <v>1</v>
      </c>
      <c r="E96" s="185">
        <v>1.0142</v>
      </c>
      <c r="F96" s="185">
        <v>1.0284</v>
      </c>
      <c r="G96" s="185">
        <v>1.0426</v>
      </c>
      <c r="H96" s="185">
        <v>1.0568</v>
      </c>
      <c r="I96" s="176">
        <v>450</v>
      </c>
      <c r="J96" s="177">
        <v>30</v>
      </c>
      <c r="K96" s="178">
        <v>0.85</v>
      </c>
      <c r="L96" s="179">
        <v>0.15</v>
      </c>
      <c r="N96" s="7"/>
      <c r="O96" s="7"/>
      <c r="P96" s="7"/>
      <c r="Q96" s="7"/>
      <c r="R96" s="7"/>
      <c r="S96" s="7"/>
      <c r="T96" s="7"/>
      <c r="U96"/>
      <c r="V96"/>
      <c r="W96" s="119"/>
      <c r="X96" s="7"/>
      <c r="Y96" s="110"/>
      <c r="AC96" s="18"/>
      <c r="AI96" s="7"/>
      <c r="AJ96" s="7"/>
      <c r="AK96" s="7"/>
      <c r="AL96" s="7"/>
      <c r="AM96" s="7"/>
    </row>
    <row r="97" spans="2:39" x14ac:dyDescent="0.25">
      <c r="B97" s="169" t="s">
        <v>85</v>
      </c>
      <c r="C97" s="185">
        <v>0.93689999999999996</v>
      </c>
      <c r="D97" s="185">
        <v>1</v>
      </c>
      <c r="E97" s="185">
        <v>1.0141</v>
      </c>
      <c r="F97" s="185">
        <v>1.0281</v>
      </c>
      <c r="G97" s="185">
        <v>1.0422</v>
      </c>
      <c r="H97" s="185">
        <v>1.0562</v>
      </c>
      <c r="I97" s="176">
        <v>455</v>
      </c>
      <c r="J97" s="177">
        <v>30</v>
      </c>
      <c r="K97" s="178">
        <v>0.85</v>
      </c>
      <c r="L97" s="179">
        <v>0.15</v>
      </c>
      <c r="N97" s="7"/>
      <c r="O97" s="7"/>
      <c r="P97" s="7"/>
      <c r="Q97" s="7"/>
      <c r="R97" s="7"/>
      <c r="S97" s="7"/>
      <c r="T97" s="7"/>
      <c r="U97"/>
      <c r="V97"/>
      <c r="W97" s="119"/>
      <c r="X97" s="7"/>
      <c r="Y97" s="110"/>
      <c r="AC97" s="18"/>
      <c r="AI97" s="7"/>
      <c r="AJ97" s="7"/>
      <c r="AK97" s="7"/>
      <c r="AL97" s="7"/>
      <c r="AM97" s="7"/>
    </row>
    <row r="98" spans="2:39" x14ac:dyDescent="0.25">
      <c r="B98" s="169" t="s">
        <v>87</v>
      </c>
      <c r="C98" s="185">
        <v>0.93620000000000003</v>
      </c>
      <c r="D98" s="185">
        <v>1</v>
      </c>
      <c r="E98" s="185">
        <v>1.0139</v>
      </c>
      <c r="F98" s="185">
        <v>1.0278</v>
      </c>
      <c r="G98" s="185">
        <v>1.0417000000000001</v>
      </c>
      <c r="H98" s="185">
        <v>1.0557000000000001</v>
      </c>
      <c r="I98" s="176">
        <v>460</v>
      </c>
      <c r="J98" s="177">
        <v>30</v>
      </c>
      <c r="K98" s="178">
        <v>0.85</v>
      </c>
      <c r="L98" s="179">
        <v>0.15</v>
      </c>
      <c r="N98" s="7"/>
      <c r="O98" s="7"/>
      <c r="P98" s="7"/>
      <c r="Q98" s="7"/>
      <c r="R98" s="7"/>
      <c r="S98" s="7"/>
      <c r="T98" s="7"/>
      <c r="U98"/>
      <c r="V98"/>
      <c r="W98" s="119"/>
      <c r="X98" s="7"/>
      <c r="Y98" s="110"/>
      <c r="AC98" s="18"/>
      <c r="AI98" s="7"/>
      <c r="AJ98" s="7"/>
      <c r="AK98" s="7"/>
      <c r="AL98" s="7"/>
      <c r="AM98" s="7"/>
    </row>
    <row r="99" spans="2:39" x14ac:dyDescent="0.25">
      <c r="B99" s="169" t="s">
        <v>89</v>
      </c>
      <c r="C99" s="185">
        <v>0.93559999999999999</v>
      </c>
      <c r="D99" s="185">
        <v>1</v>
      </c>
      <c r="E99" s="185">
        <v>1.0138</v>
      </c>
      <c r="F99" s="185">
        <v>1.0276000000000001</v>
      </c>
      <c r="G99" s="185">
        <v>1.0412999999999999</v>
      </c>
      <c r="H99" s="185">
        <v>1.0550999999999999</v>
      </c>
      <c r="I99" s="176">
        <v>465</v>
      </c>
      <c r="J99" s="177">
        <v>30</v>
      </c>
      <c r="K99" s="178">
        <v>0.85</v>
      </c>
      <c r="L99" s="179">
        <v>0.15</v>
      </c>
      <c r="N99" s="7"/>
      <c r="O99" s="7"/>
      <c r="P99" s="7"/>
      <c r="Q99" s="7"/>
      <c r="R99" s="7"/>
      <c r="S99" s="7"/>
      <c r="T99" s="7"/>
      <c r="U99"/>
      <c r="V99"/>
      <c r="W99" s="119"/>
      <c r="X99" s="7"/>
      <c r="Y99" s="110"/>
      <c r="AC99" s="18"/>
      <c r="AI99" s="7"/>
      <c r="AJ99" s="7"/>
      <c r="AK99" s="7"/>
      <c r="AL99" s="7"/>
      <c r="AM99" s="7"/>
    </row>
    <row r="100" spans="2:39" x14ac:dyDescent="0.25">
      <c r="B100" s="169" t="s">
        <v>91</v>
      </c>
      <c r="C100" s="185">
        <v>0.93500000000000005</v>
      </c>
      <c r="D100" s="185">
        <v>1</v>
      </c>
      <c r="E100" s="185">
        <v>1.0136000000000001</v>
      </c>
      <c r="F100" s="185">
        <v>1.0273000000000001</v>
      </c>
      <c r="G100" s="185">
        <v>1.0408999999999999</v>
      </c>
      <c r="H100" s="185">
        <v>1.0546</v>
      </c>
      <c r="I100" s="176">
        <v>470</v>
      </c>
      <c r="J100" s="177">
        <v>30</v>
      </c>
      <c r="K100" s="178">
        <v>0.85</v>
      </c>
      <c r="L100" s="179">
        <v>0.15</v>
      </c>
      <c r="N100" s="7"/>
      <c r="O100" s="7"/>
      <c r="P100" s="7"/>
      <c r="Q100" s="7"/>
      <c r="R100" s="7"/>
      <c r="S100" s="7"/>
      <c r="T100" s="7"/>
      <c r="U100"/>
      <c r="V100"/>
      <c r="W100" s="119"/>
      <c r="X100" s="7"/>
      <c r="Y100" s="110"/>
      <c r="AC100" s="18"/>
      <c r="AI100" s="7"/>
      <c r="AJ100" s="7"/>
      <c r="AK100" s="7"/>
      <c r="AL100" s="7"/>
      <c r="AM100" s="7"/>
    </row>
    <row r="101" spans="2:39" x14ac:dyDescent="0.25">
      <c r="B101" s="169" t="s">
        <v>93</v>
      </c>
      <c r="C101" s="185">
        <v>0.93440000000000001</v>
      </c>
      <c r="D101" s="185">
        <v>1</v>
      </c>
      <c r="E101" s="185">
        <v>1.0135000000000001</v>
      </c>
      <c r="F101" s="185">
        <v>1.0269999999999999</v>
      </c>
      <c r="G101" s="185">
        <v>1.0405</v>
      </c>
      <c r="H101" s="185">
        <v>1.054</v>
      </c>
      <c r="I101" s="176">
        <v>475</v>
      </c>
      <c r="J101" s="177">
        <v>30</v>
      </c>
      <c r="K101" s="178">
        <v>0.85</v>
      </c>
      <c r="L101" s="179">
        <v>0.15</v>
      </c>
      <c r="N101" s="7"/>
      <c r="O101" s="7"/>
      <c r="P101" s="7"/>
      <c r="Q101" s="7"/>
      <c r="R101" s="7"/>
      <c r="S101" s="7"/>
      <c r="T101" s="7"/>
      <c r="U101"/>
      <c r="V101"/>
      <c r="W101" s="119"/>
      <c r="X101" s="7"/>
      <c r="Y101" s="110"/>
      <c r="AC101" s="18"/>
      <c r="AI101" s="7"/>
      <c r="AJ101" s="7"/>
      <c r="AK101" s="7"/>
      <c r="AL101" s="7"/>
      <c r="AM101" s="7"/>
    </row>
    <row r="102" spans="2:39" x14ac:dyDescent="0.25">
      <c r="B102" s="169" t="s">
        <v>95</v>
      </c>
      <c r="C102" s="185">
        <v>0.93379999999999996</v>
      </c>
      <c r="D102" s="185">
        <v>1</v>
      </c>
      <c r="E102" s="185">
        <v>1.0134000000000001</v>
      </c>
      <c r="F102" s="185">
        <v>1.0266999999999999</v>
      </c>
      <c r="G102" s="185">
        <v>1.0401</v>
      </c>
      <c r="H102" s="185">
        <v>1.0535000000000001</v>
      </c>
      <c r="I102" s="176">
        <v>480</v>
      </c>
      <c r="J102" s="177">
        <v>30</v>
      </c>
      <c r="K102" s="178">
        <v>0.85</v>
      </c>
      <c r="L102" s="179">
        <v>0.15</v>
      </c>
      <c r="N102" s="7"/>
      <c r="O102" s="7"/>
      <c r="P102" s="7"/>
      <c r="Q102" s="7"/>
      <c r="R102" s="7"/>
      <c r="S102" s="7"/>
      <c r="T102" s="7"/>
      <c r="U102"/>
      <c r="V102"/>
      <c r="W102" s="119"/>
      <c r="X102" s="7"/>
      <c r="Y102" s="110"/>
      <c r="AC102" s="18"/>
      <c r="AI102" s="7"/>
      <c r="AJ102" s="7"/>
      <c r="AK102" s="7"/>
      <c r="AL102" s="7"/>
      <c r="AM102" s="7"/>
    </row>
    <row r="103" spans="2:39" x14ac:dyDescent="0.25">
      <c r="B103" s="169" t="s">
        <v>97</v>
      </c>
      <c r="C103" s="185">
        <v>0.93320000000000003</v>
      </c>
      <c r="D103" s="185">
        <v>1</v>
      </c>
      <c r="E103" s="185">
        <v>1.0132000000000001</v>
      </c>
      <c r="F103" s="185">
        <v>1.0265</v>
      </c>
      <c r="G103" s="185">
        <v>1.0397000000000001</v>
      </c>
      <c r="H103" s="185">
        <v>1.0529999999999999</v>
      </c>
      <c r="I103" s="176">
        <v>485</v>
      </c>
      <c r="J103" s="177">
        <v>30</v>
      </c>
      <c r="K103" s="178">
        <v>0.85</v>
      </c>
      <c r="L103" s="179">
        <v>0.15</v>
      </c>
      <c r="N103" s="7"/>
      <c r="O103" s="7"/>
      <c r="P103" s="7"/>
      <c r="Q103" s="7"/>
      <c r="R103" s="7"/>
      <c r="S103" s="7"/>
      <c r="T103" s="7"/>
      <c r="U103"/>
      <c r="V103"/>
      <c r="W103" s="119"/>
      <c r="X103" s="7"/>
      <c r="Y103" s="110"/>
      <c r="AC103" s="18"/>
      <c r="AI103" s="7"/>
      <c r="AJ103" s="7"/>
      <c r="AK103" s="7"/>
      <c r="AL103" s="7"/>
      <c r="AM103" s="7"/>
    </row>
    <row r="104" spans="2:39" x14ac:dyDescent="0.25">
      <c r="B104" s="169" t="s">
        <v>99</v>
      </c>
      <c r="C104" s="185">
        <v>0.93269999999999997</v>
      </c>
      <c r="D104" s="185">
        <v>1</v>
      </c>
      <c r="E104" s="185">
        <v>1.0130999999999999</v>
      </c>
      <c r="F104" s="185">
        <v>1.0262</v>
      </c>
      <c r="G104" s="185">
        <v>1.0392999999999999</v>
      </c>
      <c r="H104" s="185">
        <v>1.0525</v>
      </c>
      <c r="I104" s="176">
        <v>490</v>
      </c>
      <c r="J104" s="177">
        <v>30</v>
      </c>
      <c r="K104" s="178">
        <v>0.85</v>
      </c>
      <c r="L104" s="179">
        <v>0.15</v>
      </c>
      <c r="N104" s="7"/>
      <c r="O104" s="7"/>
      <c r="P104" s="7"/>
      <c r="Q104" s="7"/>
      <c r="R104" s="7"/>
      <c r="S104" s="7"/>
      <c r="T104" s="7"/>
      <c r="U104"/>
      <c r="V104"/>
      <c r="W104" s="119"/>
      <c r="X104" s="7"/>
      <c r="Y104" s="110"/>
      <c r="AC104" s="18"/>
      <c r="AI104" s="7"/>
      <c r="AJ104" s="7"/>
      <c r="AK104" s="7"/>
      <c r="AL104" s="7"/>
      <c r="AM104" s="7"/>
    </row>
    <row r="105" spans="2:39" x14ac:dyDescent="0.25">
      <c r="B105" s="169" t="s">
        <v>101</v>
      </c>
      <c r="C105" s="185">
        <v>0.93210000000000004</v>
      </c>
      <c r="D105" s="185">
        <v>1</v>
      </c>
      <c r="E105" s="185">
        <v>1.0129999999999999</v>
      </c>
      <c r="F105" s="185">
        <v>1.026</v>
      </c>
      <c r="G105" s="185">
        <v>1.0389999999999999</v>
      </c>
      <c r="H105" s="185">
        <v>1.052</v>
      </c>
      <c r="I105" s="176">
        <v>495</v>
      </c>
      <c r="J105" s="177">
        <v>30</v>
      </c>
      <c r="K105" s="178">
        <v>0.85</v>
      </c>
      <c r="L105" s="179">
        <v>0.15</v>
      </c>
      <c r="N105" s="7"/>
      <c r="O105" s="7"/>
      <c r="P105" s="7"/>
      <c r="Q105" s="7"/>
      <c r="R105" s="7"/>
      <c r="S105" s="7"/>
      <c r="T105" s="7"/>
      <c r="U105"/>
      <c r="V105"/>
      <c r="W105" s="119"/>
      <c r="X105" s="7"/>
      <c r="Y105" s="110"/>
      <c r="AC105" s="18"/>
      <c r="AI105" s="7"/>
      <c r="AJ105" s="7"/>
      <c r="AK105" s="7"/>
      <c r="AL105" s="7"/>
      <c r="AM105" s="7"/>
    </row>
    <row r="106" spans="2:39" x14ac:dyDescent="0.25">
      <c r="B106" s="169" t="s">
        <v>103</v>
      </c>
      <c r="C106" s="185">
        <v>0.93159999999999998</v>
      </c>
      <c r="D106" s="185">
        <v>1</v>
      </c>
      <c r="E106" s="185">
        <v>1.0128999999999999</v>
      </c>
      <c r="F106" s="185">
        <v>1.0257000000000001</v>
      </c>
      <c r="G106" s="185">
        <v>1.0386</v>
      </c>
      <c r="H106" s="185">
        <v>1.0515000000000001</v>
      </c>
      <c r="I106" s="176">
        <v>500</v>
      </c>
      <c r="J106" s="177">
        <v>30</v>
      </c>
      <c r="K106" s="178">
        <v>0.85</v>
      </c>
      <c r="L106" s="179">
        <v>0.15</v>
      </c>
      <c r="N106" s="7"/>
      <c r="O106" s="7"/>
      <c r="P106" s="7"/>
      <c r="Q106" s="7"/>
      <c r="R106" s="7"/>
      <c r="S106" s="7"/>
      <c r="T106" s="7"/>
      <c r="U106"/>
      <c r="V106"/>
      <c r="W106" s="119"/>
      <c r="X106" s="7"/>
      <c r="Y106" s="110"/>
      <c r="AC106" s="18"/>
      <c r="AI106" s="7"/>
      <c r="AJ106" s="7"/>
      <c r="AK106" s="7"/>
      <c r="AL106" s="7"/>
      <c r="AM106" s="7"/>
    </row>
    <row r="107" spans="2:39" x14ac:dyDescent="0.25">
      <c r="B107" s="169" t="s">
        <v>105</v>
      </c>
      <c r="C107" s="185">
        <v>0.93100000000000005</v>
      </c>
      <c r="D107" s="185">
        <v>1</v>
      </c>
      <c r="E107" s="185">
        <v>1.0126999999999999</v>
      </c>
      <c r="F107" s="185">
        <v>1.0255000000000001</v>
      </c>
      <c r="G107" s="185">
        <v>1.0382</v>
      </c>
      <c r="H107" s="185">
        <v>1.0509999999999999</v>
      </c>
      <c r="I107" s="176">
        <v>505</v>
      </c>
      <c r="J107" s="177">
        <v>30</v>
      </c>
      <c r="K107" s="178">
        <v>0.85</v>
      </c>
      <c r="L107" s="179">
        <v>0.15</v>
      </c>
      <c r="N107" s="7"/>
      <c r="O107" s="7"/>
      <c r="P107" s="7"/>
      <c r="Q107" s="7"/>
      <c r="R107" s="7"/>
      <c r="S107" s="7"/>
      <c r="T107" s="7"/>
      <c r="U107"/>
      <c r="V107"/>
      <c r="W107" s="119"/>
      <c r="X107" s="7"/>
      <c r="Y107" s="110"/>
      <c r="AC107" s="18"/>
      <c r="AI107" s="7"/>
      <c r="AJ107" s="7"/>
      <c r="AK107" s="7"/>
      <c r="AL107" s="7"/>
      <c r="AM107" s="7"/>
    </row>
    <row r="108" spans="2:39" x14ac:dyDescent="0.25">
      <c r="B108" s="169" t="s">
        <v>107</v>
      </c>
      <c r="C108" s="185">
        <v>0.93049999999999999</v>
      </c>
      <c r="D108" s="185">
        <v>1</v>
      </c>
      <c r="E108" s="185">
        <v>1.0125999999999999</v>
      </c>
      <c r="F108" s="185">
        <v>1.0253000000000001</v>
      </c>
      <c r="G108" s="185">
        <v>1.0379</v>
      </c>
      <c r="H108" s="185">
        <v>1.0505</v>
      </c>
      <c r="I108" s="176">
        <v>510</v>
      </c>
      <c r="J108" s="177">
        <v>30</v>
      </c>
      <c r="K108" s="178">
        <v>0.85</v>
      </c>
      <c r="L108" s="179">
        <v>0.15</v>
      </c>
      <c r="N108" s="7"/>
      <c r="O108" s="7"/>
      <c r="P108" s="7"/>
      <c r="Q108" s="7"/>
      <c r="R108" s="7"/>
      <c r="S108" s="7"/>
      <c r="T108" s="7"/>
      <c r="U108"/>
      <c r="V108"/>
      <c r="W108" s="119"/>
      <c r="X108" s="7"/>
      <c r="Y108" s="110"/>
      <c r="AC108" s="18"/>
      <c r="AI108" s="7"/>
      <c r="AJ108" s="7"/>
      <c r="AK108" s="7"/>
      <c r="AL108" s="7"/>
      <c r="AM108" s="7"/>
    </row>
    <row r="109" spans="2:39" x14ac:dyDescent="0.25">
      <c r="B109" s="169" t="s">
        <v>109</v>
      </c>
      <c r="C109" s="185">
        <v>0.93</v>
      </c>
      <c r="D109" s="185">
        <v>1</v>
      </c>
      <c r="E109" s="185">
        <v>1.0125</v>
      </c>
      <c r="F109" s="185">
        <v>1.0249999999999999</v>
      </c>
      <c r="G109" s="185">
        <v>1.0375000000000001</v>
      </c>
      <c r="H109" s="185">
        <v>1.0501</v>
      </c>
      <c r="I109" s="176">
        <v>515</v>
      </c>
      <c r="J109" s="177">
        <v>30</v>
      </c>
      <c r="K109" s="178">
        <v>0.85</v>
      </c>
      <c r="L109" s="179">
        <v>0.15</v>
      </c>
      <c r="N109" s="7"/>
      <c r="O109" s="7"/>
      <c r="P109" s="7"/>
      <c r="Q109" s="7"/>
      <c r="R109" s="7"/>
      <c r="S109" s="7"/>
      <c r="T109" s="7"/>
      <c r="U109"/>
      <c r="V109"/>
      <c r="W109" s="119"/>
      <c r="X109" s="7"/>
      <c r="Y109" s="110"/>
      <c r="AC109" s="18"/>
      <c r="AI109" s="7"/>
      <c r="AJ109" s="7"/>
      <c r="AK109" s="7"/>
      <c r="AL109" s="7"/>
      <c r="AM109" s="7"/>
    </row>
    <row r="110" spans="2:39" x14ac:dyDescent="0.25">
      <c r="B110" s="169" t="s">
        <v>111</v>
      </c>
      <c r="C110" s="185">
        <v>0.92949999999999999</v>
      </c>
      <c r="D110" s="185">
        <v>1</v>
      </c>
      <c r="E110" s="185">
        <v>1.0124</v>
      </c>
      <c r="F110" s="185">
        <v>1.0247999999999999</v>
      </c>
      <c r="G110" s="185">
        <v>1.0371999999999999</v>
      </c>
      <c r="H110" s="185">
        <v>1.0496000000000001</v>
      </c>
      <c r="I110" s="176">
        <v>520</v>
      </c>
      <c r="J110" s="177">
        <v>30</v>
      </c>
      <c r="K110" s="178">
        <v>0.85</v>
      </c>
      <c r="L110" s="179">
        <v>0.15</v>
      </c>
      <c r="N110" s="7"/>
      <c r="O110" s="7"/>
      <c r="P110" s="7"/>
      <c r="Q110" s="7"/>
      <c r="R110" s="7"/>
      <c r="S110" s="7"/>
      <c r="T110" s="7"/>
      <c r="U110"/>
      <c r="V110"/>
      <c r="W110" s="119"/>
      <c r="X110" s="7"/>
      <c r="Y110" s="110"/>
      <c r="AC110" s="18"/>
      <c r="AI110" s="7"/>
      <c r="AJ110" s="7"/>
      <c r="AK110" s="7"/>
      <c r="AL110" s="7"/>
      <c r="AM110" s="7"/>
    </row>
    <row r="111" spans="2:39" x14ac:dyDescent="0.25">
      <c r="B111" s="169" t="s">
        <v>113</v>
      </c>
      <c r="C111" s="185">
        <v>0.92900000000000005</v>
      </c>
      <c r="D111" s="185">
        <v>1</v>
      </c>
      <c r="E111" s="185">
        <v>1.0123</v>
      </c>
      <c r="F111" s="185">
        <v>1.0246</v>
      </c>
      <c r="G111" s="185">
        <v>1.0368999999999999</v>
      </c>
      <c r="H111" s="185">
        <v>1.0491999999999999</v>
      </c>
      <c r="I111" s="176">
        <v>525</v>
      </c>
      <c r="J111" s="177">
        <v>30</v>
      </c>
      <c r="K111" s="178">
        <v>0.85</v>
      </c>
      <c r="L111" s="179">
        <v>0.15</v>
      </c>
      <c r="N111" s="7"/>
      <c r="O111" s="7"/>
      <c r="P111" s="7"/>
      <c r="Q111" s="7"/>
      <c r="R111" s="7"/>
      <c r="S111" s="7"/>
      <c r="T111" s="7"/>
      <c r="U111"/>
      <c r="V111"/>
      <c r="W111" s="119"/>
      <c r="X111" s="7"/>
      <c r="Y111" s="110"/>
      <c r="AC111" s="18"/>
      <c r="AI111" s="7"/>
      <c r="AJ111" s="7"/>
      <c r="AK111" s="7"/>
      <c r="AL111" s="7"/>
      <c r="AM111" s="7"/>
    </row>
    <row r="112" spans="2:39" x14ac:dyDescent="0.25">
      <c r="B112" s="169" t="s">
        <v>115</v>
      </c>
      <c r="C112" s="185">
        <v>0.92849999999999999</v>
      </c>
      <c r="D112" s="185">
        <v>1</v>
      </c>
      <c r="E112" s="185">
        <v>1.0122</v>
      </c>
      <c r="F112" s="185">
        <v>1.0244</v>
      </c>
      <c r="G112" s="185">
        <v>1.0365</v>
      </c>
      <c r="H112" s="185">
        <v>1.0487</v>
      </c>
      <c r="I112" s="176">
        <v>530</v>
      </c>
      <c r="J112" s="177">
        <v>30</v>
      </c>
      <c r="K112" s="178">
        <v>0.85</v>
      </c>
      <c r="L112" s="179">
        <v>0.15</v>
      </c>
      <c r="N112" s="7"/>
      <c r="O112" s="7"/>
      <c r="P112" s="7"/>
      <c r="Q112" s="7"/>
      <c r="R112" s="7"/>
      <c r="S112" s="7"/>
      <c r="T112" s="7"/>
      <c r="U112"/>
      <c r="V112"/>
      <c r="W112" s="119"/>
      <c r="X112" s="7"/>
      <c r="Y112" s="110"/>
      <c r="AC112" s="18"/>
      <c r="AI112" s="7"/>
      <c r="AJ112" s="7"/>
      <c r="AK112" s="7"/>
      <c r="AL112" s="7"/>
      <c r="AM112" s="7"/>
    </row>
    <row r="113" spans="2:39" x14ac:dyDescent="0.25">
      <c r="B113" s="169" t="s">
        <v>117</v>
      </c>
      <c r="C113" s="185">
        <v>0.92800000000000005</v>
      </c>
      <c r="D113" s="185">
        <v>1</v>
      </c>
      <c r="E113" s="185">
        <v>1.0121</v>
      </c>
      <c r="F113" s="185">
        <v>1.0241</v>
      </c>
      <c r="G113" s="185">
        <v>1.0362</v>
      </c>
      <c r="H113" s="185">
        <v>1.0483</v>
      </c>
      <c r="I113" s="176">
        <v>535</v>
      </c>
      <c r="J113" s="177">
        <v>30</v>
      </c>
      <c r="K113" s="178">
        <v>0.85</v>
      </c>
      <c r="L113" s="179">
        <v>0.15</v>
      </c>
      <c r="N113" s="7"/>
      <c r="O113" s="7"/>
      <c r="P113" s="7"/>
      <c r="Q113" s="7"/>
      <c r="R113" s="7"/>
      <c r="S113" s="7"/>
      <c r="T113" s="7"/>
      <c r="U113"/>
      <c r="V113"/>
      <c r="W113" s="119"/>
      <c r="X113" s="7"/>
      <c r="Y113" s="110"/>
      <c r="AC113" s="18"/>
      <c r="AI113" s="7"/>
      <c r="AJ113" s="7"/>
      <c r="AK113" s="7"/>
      <c r="AL113" s="7"/>
      <c r="AM113" s="7"/>
    </row>
    <row r="114" spans="2:39" x14ac:dyDescent="0.25">
      <c r="B114" s="169" t="s">
        <v>119</v>
      </c>
      <c r="C114" s="185">
        <v>0.92759999999999998</v>
      </c>
      <c r="D114" s="185">
        <v>1</v>
      </c>
      <c r="E114" s="185">
        <v>1.012</v>
      </c>
      <c r="F114" s="185">
        <v>1.0239</v>
      </c>
      <c r="G114" s="185">
        <v>1.0359</v>
      </c>
      <c r="H114" s="185">
        <v>1.0479000000000001</v>
      </c>
      <c r="I114" s="176">
        <v>540</v>
      </c>
      <c r="J114" s="177">
        <v>30</v>
      </c>
      <c r="K114" s="178">
        <v>0.85</v>
      </c>
      <c r="L114" s="179">
        <v>0.15</v>
      </c>
      <c r="N114" s="7"/>
      <c r="O114" s="7"/>
      <c r="P114" s="7"/>
      <c r="Q114" s="7"/>
      <c r="R114" s="7"/>
      <c r="S114" s="7"/>
      <c r="T114" s="7"/>
      <c r="U114"/>
      <c r="V114"/>
      <c r="W114" s="119"/>
      <c r="X114" s="7"/>
      <c r="Y114" s="110"/>
      <c r="AC114" s="18"/>
      <c r="AI114" s="7"/>
      <c r="AJ114" s="7"/>
      <c r="AK114" s="7"/>
      <c r="AL114" s="7"/>
      <c r="AM114" s="7"/>
    </row>
    <row r="115" spans="2:39" x14ac:dyDescent="0.25">
      <c r="B115" s="169" t="s">
        <v>121</v>
      </c>
      <c r="C115" s="185">
        <v>0.92710000000000004</v>
      </c>
      <c r="D115" s="185">
        <v>1</v>
      </c>
      <c r="E115" s="185">
        <v>1.0119</v>
      </c>
      <c r="F115" s="185">
        <v>1.0237000000000001</v>
      </c>
      <c r="G115" s="185">
        <v>1.0356000000000001</v>
      </c>
      <c r="H115" s="185">
        <v>1.0474000000000001</v>
      </c>
      <c r="I115" s="176">
        <v>545</v>
      </c>
      <c r="J115" s="177">
        <v>30</v>
      </c>
      <c r="K115" s="178">
        <v>0.85</v>
      </c>
      <c r="L115" s="179">
        <v>0.15</v>
      </c>
      <c r="N115" s="7"/>
      <c r="O115" s="7"/>
      <c r="P115" s="7"/>
      <c r="Q115" s="7"/>
      <c r="R115" s="7"/>
      <c r="S115" s="7"/>
      <c r="T115" s="7"/>
      <c r="U115"/>
      <c r="V115"/>
      <c r="W115" s="119"/>
      <c r="X115" s="7"/>
      <c r="Y115" s="110"/>
      <c r="AC115" s="18"/>
      <c r="AI115" s="7"/>
      <c r="AJ115" s="7"/>
      <c r="AK115" s="7"/>
      <c r="AL115" s="7"/>
      <c r="AM115" s="7"/>
    </row>
    <row r="116" spans="2:39" x14ac:dyDescent="0.25">
      <c r="B116" s="169" t="s">
        <v>123</v>
      </c>
      <c r="C116" s="185">
        <v>0.92669999999999997</v>
      </c>
      <c r="D116" s="185">
        <v>1</v>
      </c>
      <c r="E116" s="185">
        <v>1.0118</v>
      </c>
      <c r="F116" s="185">
        <v>1.0235000000000001</v>
      </c>
      <c r="G116" s="185">
        <v>1.0353000000000001</v>
      </c>
      <c r="H116" s="185">
        <v>1.0469999999999999</v>
      </c>
      <c r="I116" s="176">
        <v>550</v>
      </c>
      <c r="J116" s="177">
        <v>30</v>
      </c>
      <c r="K116" s="178">
        <v>0.85</v>
      </c>
      <c r="L116" s="179">
        <v>0.15</v>
      </c>
      <c r="N116" s="7"/>
      <c r="O116" s="7"/>
      <c r="P116" s="7"/>
      <c r="Q116" s="7"/>
      <c r="R116" s="7"/>
      <c r="S116" s="7"/>
      <c r="T116" s="7"/>
      <c r="U116"/>
      <c r="V116"/>
      <c r="W116" s="119"/>
      <c r="X116" s="7"/>
      <c r="Y116" s="110"/>
      <c r="AC116" s="18"/>
      <c r="AI116" s="7"/>
      <c r="AJ116" s="7"/>
      <c r="AK116" s="7"/>
      <c r="AL116" s="7"/>
      <c r="AM116" s="7"/>
    </row>
    <row r="117" spans="2:39" x14ac:dyDescent="0.25">
      <c r="B117" s="169" t="s">
        <v>125</v>
      </c>
      <c r="C117" s="185">
        <v>0.92620000000000002</v>
      </c>
      <c r="D117" s="185">
        <v>1</v>
      </c>
      <c r="E117" s="185">
        <v>1.0117</v>
      </c>
      <c r="F117" s="185">
        <v>1.0233000000000001</v>
      </c>
      <c r="G117" s="185">
        <v>1.0349999999999999</v>
      </c>
      <c r="H117" s="185">
        <v>1.0466</v>
      </c>
      <c r="I117" s="176">
        <v>555</v>
      </c>
      <c r="J117" s="177">
        <v>30</v>
      </c>
      <c r="K117" s="178">
        <v>0.85</v>
      </c>
      <c r="L117" s="179">
        <v>0.15</v>
      </c>
      <c r="N117" s="7"/>
      <c r="O117" s="7"/>
      <c r="P117" s="7"/>
      <c r="Q117" s="7"/>
      <c r="R117" s="7"/>
      <c r="S117" s="7"/>
      <c r="T117" s="7"/>
      <c r="U117"/>
      <c r="V117"/>
      <c r="W117" s="119"/>
      <c r="X117" s="7"/>
      <c r="Y117" s="110"/>
      <c r="AC117" s="18"/>
      <c r="AI117" s="7"/>
      <c r="AJ117" s="7"/>
      <c r="AK117" s="7"/>
      <c r="AL117" s="7"/>
      <c r="AM117" s="7"/>
    </row>
    <row r="118" spans="2:39" x14ac:dyDescent="0.25">
      <c r="B118" s="169" t="s">
        <v>127</v>
      </c>
      <c r="C118" s="185">
        <v>0.92579999999999996</v>
      </c>
      <c r="D118" s="185">
        <v>1</v>
      </c>
      <c r="E118" s="185">
        <v>1.0116000000000001</v>
      </c>
      <c r="F118" s="185">
        <v>1.0230999999999999</v>
      </c>
      <c r="G118" s="185">
        <v>1.0347</v>
      </c>
      <c r="H118" s="185">
        <v>1.0462</v>
      </c>
      <c r="I118" s="176">
        <v>560</v>
      </c>
      <c r="J118" s="177">
        <v>30</v>
      </c>
      <c r="K118" s="178">
        <v>0.85</v>
      </c>
      <c r="L118" s="179">
        <v>0.15</v>
      </c>
      <c r="N118" s="7"/>
      <c r="O118" s="7"/>
      <c r="P118" s="7"/>
      <c r="Q118" s="7"/>
      <c r="R118" s="7"/>
      <c r="S118" s="7"/>
      <c r="T118" s="7"/>
      <c r="U118"/>
      <c r="V118"/>
      <c r="W118" s="119"/>
      <c r="X118" s="7"/>
      <c r="Y118" s="110"/>
      <c r="AC118" s="18"/>
      <c r="AI118" s="7"/>
      <c r="AJ118" s="7"/>
      <c r="AK118" s="7"/>
      <c r="AL118" s="7"/>
      <c r="AM118" s="7"/>
    </row>
    <row r="119" spans="2:39" x14ac:dyDescent="0.25">
      <c r="B119" s="169" t="s">
        <v>129</v>
      </c>
      <c r="C119" s="185">
        <v>0.9254</v>
      </c>
      <c r="D119" s="185">
        <v>1</v>
      </c>
      <c r="E119" s="185">
        <v>1.0115000000000001</v>
      </c>
      <c r="F119" s="185">
        <v>1.0228999999999999</v>
      </c>
      <c r="G119" s="185">
        <v>1.0344</v>
      </c>
      <c r="H119" s="185">
        <v>1.0459000000000001</v>
      </c>
      <c r="I119" s="176">
        <v>565</v>
      </c>
      <c r="J119" s="177">
        <v>30</v>
      </c>
      <c r="K119" s="178">
        <v>0.85</v>
      </c>
      <c r="L119" s="179">
        <v>0.15</v>
      </c>
      <c r="N119" s="7"/>
      <c r="O119" s="7"/>
      <c r="P119" s="7"/>
      <c r="Q119" s="7"/>
      <c r="R119" s="7"/>
      <c r="S119" s="7"/>
      <c r="T119" s="7"/>
      <c r="U119"/>
      <c r="V119"/>
      <c r="W119" s="119"/>
      <c r="X119" s="7"/>
      <c r="Y119" s="110"/>
      <c r="AC119" s="18"/>
      <c r="AI119" s="7"/>
      <c r="AJ119" s="7"/>
      <c r="AK119" s="7"/>
      <c r="AL119" s="7"/>
      <c r="AM119" s="7"/>
    </row>
    <row r="120" spans="2:39" x14ac:dyDescent="0.25">
      <c r="B120" s="169" t="s">
        <v>131</v>
      </c>
      <c r="C120" s="185">
        <v>0.92500000000000004</v>
      </c>
      <c r="D120" s="185">
        <v>1</v>
      </c>
      <c r="E120" s="185">
        <v>1.0114000000000001</v>
      </c>
      <c r="F120" s="185">
        <v>1.0226999999999999</v>
      </c>
      <c r="G120" s="185">
        <v>1.0341</v>
      </c>
      <c r="H120" s="185">
        <v>1.0455000000000001</v>
      </c>
      <c r="I120" s="176">
        <v>570</v>
      </c>
      <c r="J120" s="177">
        <v>30</v>
      </c>
      <c r="K120" s="178">
        <v>0.85</v>
      </c>
      <c r="L120" s="179">
        <v>0.15</v>
      </c>
      <c r="N120" s="7"/>
      <c r="O120" s="7"/>
      <c r="P120" s="7"/>
      <c r="Q120" s="7"/>
      <c r="R120" s="7"/>
      <c r="S120" s="7"/>
      <c r="T120" s="7"/>
      <c r="U120"/>
      <c r="V120"/>
      <c r="W120" s="119"/>
      <c r="X120" s="7"/>
      <c r="Y120" s="110"/>
      <c r="AC120" s="18"/>
      <c r="AI120" s="7"/>
      <c r="AJ120" s="7"/>
      <c r="AK120" s="7"/>
      <c r="AL120" s="7"/>
      <c r="AM120" s="7"/>
    </row>
    <row r="121" spans="2:39" x14ac:dyDescent="0.25">
      <c r="B121" s="169" t="s">
        <v>133</v>
      </c>
      <c r="C121" s="185">
        <v>0.92449999999999999</v>
      </c>
      <c r="D121" s="185">
        <v>1</v>
      </c>
      <c r="E121" s="185">
        <v>1.0113000000000001</v>
      </c>
      <c r="F121" s="185">
        <v>1.0225</v>
      </c>
      <c r="G121" s="185">
        <v>1.0338000000000001</v>
      </c>
      <c r="H121" s="185">
        <v>1.0450999999999999</v>
      </c>
      <c r="I121" s="176">
        <v>575</v>
      </c>
      <c r="J121" s="177">
        <v>30</v>
      </c>
      <c r="K121" s="178">
        <v>0.85</v>
      </c>
      <c r="L121" s="179">
        <v>0.15</v>
      </c>
      <c r="N121" s="7"/>
      <c r="O121" s="7"/>
      <c r="P121" s="7"/>
      <c r="Q121" s="7"/>
      <c r="R121" s="7"/>
      <c r="S121" s="7"/>
      <c r="T121" s="7"/>
      <c r="U121"/>
      <c r="V121"/>
      <c r="W121" s="119"/>
      <c r="X121" s="7"/>
      <c r="Y121" s="110"/>
      <c r="AC121" s="18"/>
      <c r="AI121" s="7"/>
      <c r="AJ121" s="7"/>
      <c r="AK121" s="7"/>
      <c r="AL121" s="7"/>
      <c r="AM121" s="7"/>
    </row>
    <row r="122" spans="2:39" x14ac:dyDescent="0.25">
      <c r="B122" s="169" t="s">
        <v>135</v>
      </c>
      <c r="C122" s="185">
        <v>0.92410000000000003</v>
      </c>
      <c r="D122" s="185">
        <v>1</v>
      </c>
      <c r="E122" s="185">
        <v>1.0112000000000001</v>
      </c>
      <c r="F122" s="185">
        <v>1.0224</v>
      </c>
      <c r="G122" s="185">
        <v>1.0335000000000001</v>
      </c>
      <c r="H122" s="185">
        <v>1.0447</v>
      </c>
      <c r="I122" s="176">
        <v>580</v>
      </c>
      <c r="J122" s="177">
        <v>30</v>
      </c>
      <c r="K122" s="178">
        <v>0.85</v>
      </c>
      <c r="L122" s="179">
        <v>0.15</v>
      </c>
      <c r="N122" s="7"/>
      <c r="O122" s="7"/>
      <c r="P122" s="7"/>
      <c r="Q122" s="7"/>
      <c r="R122" s="7"/>
      <c r="S122" s="7"/>
      <c r="T122" s="7"/>
      <c r="U122"/>
      <c r="V122"/>
      <c r="W122" s="119"/>
      <c r="X122" s="7"/>
      <c r="Y122" s="110"/>
      <c r="AC122" s="18"/>
      <c r="AI122" s="7"/>
      <c r="AJ122" s="7"/>
      <c r="AK122" s="7"/>
      <c r="AL122" s="7"/>
      <c r="AM122" s="7"/>
    </row>
    <row r="123" spans="2:39" x14ac:dyDescent="0.25">
      <c r="B123" s="169" t="s">
        <v>137</v>
      </c>
      <c r="C123" s="185">
        <v>0.92369999999999997</v>
      </c>
      <c r="D123" s="185">
        <v>1</v>
      </c>
      <c r="E123" s="185">
        <v>1.0111000000000001</v>
      </c>
      <c r="F123" s="185">
        <v>1.0222</v>
      </c>
      <c r="G123" s="185">
        <v>1.0333000000000001</v>
      </c>
      <c r="H123" s="185">
        <v>1.0444</v>
      </c>
      <c r="I123" s="176">
        <v>585</v>
      </c>
      <c r="J123" s="177">
        <v>30</v>
      </c>
      <c r="K123" s="178">
        <v>0.85</v>
      </c>
      <c r="L123" s="179">
        <v>0.15</v>
      </c>
      <c r="N123" s="7"/>
      <c r="O123" s="7"/>
      <c r="P123" s="7"/>
      <c r="Q123" s="7"/>
      <c r="R123" s="7"/>
      <c r="S123" s="7"/>
      <c r="T123" s="7"/>
      <c r="U123"/>
      <c r="V123"/>
      <c r="W123" s="119"/>
      <c r="X123" s="7"/>
      <c r="Y123" s="110"/>
      <c r="AC123" s="18"/>
      <c r="AI123" s="7"/>
      <c r="AJ123" s="7"/>
      <c r="AK123" s="7"/>
      <c r="AL123" s="7"/>
      <c r="AM123" s="7"/>
    </row>
    <row r="124" spans="2:39" x14ac:dyDescent="0.25">
      <c r="B124" s="169" t="s">
        <v>139</v>
      </c>
      <c r="C124" s="185">
        <v>0.9234</v>
      </c>
      <c r="D124" s="185">
        <v>1</v>
      </c>
      <c r="E124" s="185">
        <v>1.0109999999999999</v>
      </c>
      <c r="F124" s="185">
        <v>1.022</v>
      </c>
      <c r="G124" s="185">
        <v>1.0329999999999999</v>
      </c>
      <c r="H124" s="185">
        <v>1.044</v>
      </c>
      <c r="I124" s="176">
        <v>590</v>
      </c>
      <c r="J124" s="177">
        <v>30</v>
      </c>
      <c r="K124" s="178">
        <v>0.85</v>
      </c>
      <c r="L124" s="179">
        <v>0.15</v>
      </c>
      <c r="N124" s="7"/>
      <c r="O124" s="7"/>
      <c r="P124" s="7"/>
      <c r="Q124" s="7"/>
      <c r="R124" s="7"/>
      <c r="S124" s="7"/>
      <c r="T124" s="7"/>
      <c r="U124"/>
      <c r="V124"/>
      <c r="W124" s="119"/>
      <c r="X124" s="7"/>
      <c r="Y124" s="110"/>
      <c r="AC124" s="18"/>
      <c r="AI124" s="7"/>
      <c r="AJ124" s="7"/>
      <c r="AK124" s="7"/>
      <c r="AL124" s="7"/>
      <c r="AM124" s="7"/>
    </row>
    <row r="125" spans="2:39" x14ac:dyDescent="0.25">
      <c r="B125" s="169" t="s">
        <v>141</v>
      </c>
      <c r="C125" s="185">
        <v>0.92300000000000004</v>
      </c>
      <c r="D125" s="185">
        <v>1</v>
      </c>
      <c r="E125" s="185">
        <v>1.0108999999999999</v>
      </c>
      <c r="F125" s="185">
        <v>1.0218</v>
      </c>
      <c r="G125" s="185">
        <v>1.0327</v>
      </c>
      <c r="H125" s="185">
        <v>1.0437000000000001</v>
      </c>
      <c r="I125" s="176">
        <v>595</v>
      </c>
      <c r="J125" s="177">
        <v>30</v>
      </c>
      <c r="K125" s="178">
        <v>0.85</v>
      </c>
      <c r="L125" s="179">
        <v>0.15</v>
      </c>
      <c r="N125" s="7"/>
      <c r="O125" s="7"/>
      <c r="P125" s="7"/>
      <c r="Q125" s="7"/>
      <c r="R125" s="7"/>
      <c r="S125" s="7"/>
      <c r="T125" s="7"/>
      <c r="U125"/>
      <c r="V125"/>
      <c r="W125" s="119"/>
      <c r="X125" s="7"/>
      <c r="Y125" s="110"/>
      <c r="AC125" s="18"/>
      <c r="AI125" s="7"/>
      <c r="AJ125" s="7"/>
      <c r="AK125" s="7"/>
      <c r="AL125" s="7"/>
      <c r="AM125" s="7"/>
    </row>
    <row r="126" spans="2:39" x14ac:dyDescent="0.25">
      <c r="B126" s="171" t="s">
        <v>143</v>
      </c>
      <c r="C126" s="186">
        <v>0.92259999999999998</v>
      </c>
      <c r="D126" s="186">
        <v>1</v>
      </c>
      <c r="E126" s="186">
        <v>1.0107999999999999</v>
      </c>
      <c r="F126" s="186">
        <v>1.0217000000000001</v>
      </c>
      <c r="G126" s="186">
        <v>1.0325</v>
      </c>
      <c r="H126" s="186">
        <v>1.0432999999999999</v>
      </c>
      <c r="I126" s="180">
        <v>600</v>
      </c>
      <c r="J126" s="181">
        <v>30</v>
      </c>
      <c r="K126" s="182">
        <v>0.85</v>
      </c>
      <c r="L126" s="183">
        <v>0.15</v>
      </c>
      <c r="N126" s="7"/>
      <c r="O126" s="7"/>
      <c r="P126" s="7"/>
      <c r="Q126" s="7"/>
      <c r="R126" s="7"/>
      <c r="S126" s="7"/>
      <c r="T126" s="7"/>
      <c r="U126"/>
      <c r="V126"/>
      <c r="W126" s="119"/>
      <c r="X126" s="7"/>
      <c r="Y126" s="110"/>
      <c r="AI126" s="7"/>
      <c r="AJ126" s="7"/>
      <c r="AK126" s="7"/>
      <c r="AL126" s="7"/>
      <c r="AM126" s="7"/>
    </row>
    <row r="127" spans="2:39" x14ac:dyDescent="0.25">
      <c r="N127" s="7"/>
      <c r="O127" s="7"/>
      <c r="P127" s="7"/>
      <c r="Q127" s="7"/>
      <c r="R127" s="7"/>
      <c r="S127" s="18"/>
      <c r="T127" s="18"/>
    </row>
    <row r="128" spans="2:39" x14ac:dyDescent="0.25">
      <c r="N128" s="7"/>
      <c r="O128" s="7"/>
      <c r="P128" s="7"/>
      <c r="Q128" s="7"/>
      <c r="R128" s="7"/>
    </row>
    <row r="129" spans="2:85" x14ac:dyDescent="0.25">
      <c r="N129" s="7"/>
      <c r="O129" s="7"/>
      <c r="P129" s="7"/>
      <c r="Q129" s="7"/>
      <c r="R129" s="7"/>
    </row>
    <row r="130" spans="2:85" x14ac:dyDescent="0.25">
      <c r="N130" s="7"/>
      <c r="O130" s="7"/>
      <c r="P130" s="7"/>
      <c r="Q130" s="7"/>
      <c r="R130" s="7"/>
    </row>
    <row r="131" spans="2:85" x14ac:dyDescent="0.25">
      <c r="N131" s="7"/>
      <c r="O131" s="7"/>
      <c r="P131" s="7"/>
      <c r="Q131" s="7"/>
      <c r="R131" s="7"/>
    </row>
    <row r="132" spans="2:85" x14ac:dyDescent="0.25">
      <c r="N132" s="7"/>
      <c r="O132" s="7"/>
      <c r="P132" s="7"/>
      <c r="Q132" s="7"/>
      <c r="R132" s="7"/>
    </row>
    <row r="133" spans="2:85" s="3" customFormat="1" x14ac:dyDescent="0.25">
      <c r="B133"/>
      <c r="C133"/>
      <c r="D133"/>
      <c r="E133"/>
      <c r="F133"/>
      <c r="G133"/>
      <c r="H133"/>
      <c r="I133"/>
      <c r="J133"/>
      <c r="K133"/>
      <c r="L133"/>
      <c r="M133"/>
      <c r="N133" s="7"/>
      <c r="O133" s="7"/>
      <c r="P133" s="7"/>
      <c r="Q133" s="7"/>
      <c r="R133" s="7"/>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row>
    <row r="134" spans="2:85" s="3" customFormat="1" x14ac:dyDescent="0.25">
      <c r="B134"/>
      <c r="C134"/>
      <c r="D134"/>
      <c r="E134"/>
      <c r="F134"/>
      <c r="G134"/>
      <c r="H134"/>
      <c r="I134"/>
      <c r="J134"/>
      <c r="K134"/>
      <c r="L134"/>
      <c r="M134"/>
      <c r="N134" s="7"/>
      <c r="O134" s="7"/>
      <c r="P134" s="7"/>
      <c r="Q134" s="7"/>
      <c r="R134" s="7"/>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row>
    <row r="135" spans="2:85" s="3" customFormat="1" x14ac:dyDescent="0.25">
      <c r="B135"/>
      <c r="C135"/>
      <c r="D135"/>
      <c r="E135"/>
      <c r="F135"/>
      <c r="G135"/>
      <c r="H135"/>
      <c r="I135"/>
      <c r="J135"/>
      <c r="K135"/>
      <c r="L135"/>
      <c r="M135"/>
      <c r="N135" s="7"/>
      <c r="O135" s="7"/>
      <c r="P135" s="7"/>
      <c r="Q135" s="7"/>
      <c r="R135" s="7"/>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row>
    <row r="136" spans="2:85" s="3" customFormat="1" x14ac:dyDescent="0.25">
      <c r="B136"/>
      <c r="C136"/>
      <c r="D136"/>
      <c r="E136"/>
      <c r="F136"/>
      <c r="G136"/>
      <c r="H136"/>
      <c r="I136"/>
      <c r="J136"/>
      <c r="K136"/>
      <c r="L136"/>
      <c r="M136"/>
      <c r="N136" s="7"/>
      <c r="O136" s="7"/>
      <c r="P136" s="7"/>
      <c r="Q136" s="7"/>
      <c r="R136" s="7"/>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row>
    <row r="137" spans="2:85" s="3" customFormat="1" x14ac:dyDescent="0.25">
      <c r="B137"/>
      <c r="C137"/>
      <c r="D137"/>
      <c r="E137"/>
      <c r="F137"/>
      <c r="G137"/>
      <c r="H137"/>
      <c r="I137"/>
      <c r="J137"/>
      <c r="K137"/>
      <c r="L137"/>
      <c r="M137"/>
      <c r="N137" s="7"/>
      <c r="O137" s="7"/>
      <c r="P137" s="7"/>
      <c r="Q137" s="7"/>
      <c r="R137" s="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row>
    <row r="138" spans="2:85" s="3" customFormat="1" x14ac:dyDescent="0.25">
      <c r="B138"/>
      <c r="C138"/>
      <c r="D138"/>
      <c r="E138"/>
      <c r="F138"/>
      <c r="G138"/>
      <c r="H138"/>
      <c r="I138"/>
      <c r="J138"/>
      <c r="K138"/>
      <c r="L138"/>
      <c r="M138"/>
      <c r="N138" s="7"/>
      <c r="O138" s="7"/>
      <c r="P138" s="7"/>
      <c r="Q138" s="7"/>
      <c r="R138" s="7"/>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row>
    <row r="139" spans="2:85" s="3" customFormat="1" x14ac:dyDescent="0.25">
      <c r="B139"/>
      <c r="C139"/>
      <c r="D139"/>
      <c r="E139"/>
      <c r="F139"/>
      <c r="G139"/>
      <c r="H139"/>
      <c r="I139"/>
      <c r="J139"/>
      <c r="K139"/>
      <c r="L139"/>
      <c r="M139"/>
      <c r="N139" s="7"/>
      <c r="O139" s="7"/>
      <c r="P139" s="7"/>
      <c r="Q139" s="7"/>
      <c r="R139" s="7"/>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row>
    <row r="140" spans="2:85" s="3" customFormat="1" x14ac:dyDescent="0.25">
      <c r="B140"/>
      <c r="C140"/>
      <c r="D140"/>
      <c r="E140"/>
      <c r="F140"/>
      <c r="G140"/>
      <c r="H140"/>
      <c r="I140"/>
      <c r="J140"/>
      <c r="K140"/>
      <c r="L140"/>
      <c r="M140"/>
      <c r="N140" s="7"/>
      <c r="O140" s="7"/>
      <c r="P140" s="7"/>
      <c r="Q140" s="7"/>
      <c r="R140" s="7"/>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row>
    <row r="141" spans="2:85" s="3" customFormat="1" x14ac:dyDescent="0.25">
      <c r="B141"/>
      <c r="C141"/>
      <c r="D141"/>
      <c r="E141"/>
      <c r="F141"/>
      <c r="G141"/>
      <c r="H141"/>
      <c r="I141"/>
      <c r="J141"/>
      <c r="K141"/>
      <c r="L141"/>
      <c r="M141"/>
      <c r="N141" s="7"/>
      <c r="O141" s="7"/>
      <c r="P141" s="7"/>
      <c r="Q141" s="7"/>
      <c r="R141" s="7"/>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row>
    <row r="142" spans="2:85" s="3" customFormat="1" x14ac:dyDescent="0.25">
      <c r="B142"/>
      <c r="C142"/>
      <c r="D142"/>
      <c r="E142"/>
      <c r="F142"/>
      <c r="G142"/>
      <c r="H142"/>
      <c r="I142"/>
      <c r="J142"/>
      <c r="K142"/>
      <c r="L142"/>
      <c r="M142"/>
      <c r="N142" s="7"/>
      <c r="O142" s="7"/>
      <c r="P142" s="7"/>
      <c r="Q142" s="7"/>
      <c r="R142" s="7"/>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row>
    <row r="143" spans="2:85" s="3" customFormat="1" x14ac:dyDescent="0.25">
      <c r="B143"/>
      <c r="C143"/>
      <c r="D143"/>
      <c r="E143"/>
      <c r="F143"/>
      <c r="G143"/>
      <c r="H143"/>
      <c r="I143"/>
      <c r="J143"/>
      <c r="K143"/>
      <c r="L143"/>
      <c r="M143"/>
      <c r="N143" s="7"/>
      <c r="O143" s="7"/>
      <c r="P143" s="7"/>
      <c r="Q143" s="7"/>
      <c r="R143" s="7"/>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row>
    <row r="144" spans="2:85" s="3" customFormat="1" x14ac:dyDescent="0.25">
      <c r="B144"/>
      <c r="C144"/>
      <c r="D144"/>
      <c r="E144"/>
      <c r="F144"/>
      <c r="G144"/>
      <c r="H144"/>
      <c r="I144"/>
      <c r="J144"/>
      <c r="K144"/>
      <c r="L144"/>
      <c r="M144"/>
      <c r="N144" s="7"/>
      <c r="O144" s="7"/>
      <c r="P144" s="7"/>
      <c r="Q144" s="7"/>
      <c r="R144" s="7"/>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row>
    <row r="145" spans="2:85" s="3" customFormat="1" x14ac:dyDescent="0.25">
      <c r="B145"/>
      <c r="C145"/>
      <c r="D145"/>
      <c r="E145"/>
      <c r="F145"/>
      <c r="G145"/>
      <c r="H145"/>
      <c r="I145"/>
      <c r="J145"/>
      <c r="K145"/>
      <c r="L145"/>
      <c r="M145"/>
      <c r="N145" s="7"/>
      <c r="O145" s="7"/>
      <c r="P145" s="7"/>
      <c r="Q145" s="7"/>
      <c r="R145" s="7"/>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row>
    <row r="146" spans="2:85" s="3" customFormat="1" x14ac:dyDescent="0.25">
      <c r="B146"/>
      <c r="C146"/>
      <c r="D146"/>
      <c r="E146"/>
      <c r="F146"/>
      <c r="G146"/>
      <c r="H146"/>
      <c r="I146"/>
      <c r="J146"/>
      <c r="K146"/>
      <c r="L146"/>
      <c r="M146"/>
      <c r="N146" s="7"/>
      <c r="O146" s="7"/>
      <c r="P146" s="7"/>
      <c r="Q146" s="7"/>
      <c r="R146" s="7"/>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row>
    <row r="147" spans="2:85" s="3" customFormat="1" x14ac:dyDescent="0.25">
      <c r="B147"/>
      <c r="C147"/>
      <c r="D147"/>
      <c r="E147"/>
      <c r="F147"/>
      <c r="G147"/>
      <c r="H147"/>
      <c r="I147"/>
      <c r="J147"/>
      <c r="K147"/>
      <c r="L147"/>
      <c r="M147"/>
      <c r="N147" s="7"/>
      <c r="O147" s="7"/>
      <c r="P147" s="7"/>
      <c r="Q147" s="7"/>
      <c r="R147" s="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row>
    <row r="148" spans="2:85" s="3" customFormat="1" x14ac:dyDescent="0.25">
      <c r="B148"/>
      <c r="C148"/>
      <c r="D148"/>
      <c r="E148"/>
      <c r="F148"/>
      <c r="G148"/>
      <c r="H148"/>
      <c r="I148"/>
      <c r="J148"/>
      <c r="K148"/>
      <c r="L148"/>
      <c r="M148"/>
      <c r="N148" s="7"/>
      <c r="O148" s="7"/>
      <c r="P148" s="7"/>
      <c r="Q148" s="7"/>
      <c r="R148" s="7"/>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row>
    <row r="149" spans="2:85" s="3" customFormat="1" x14ac:dyDescent="0.25">
      <c r="B149"/>
      <c r="C149"/>
      <c r="D149"/>
      <c r="E149"/>
      <c r="F149"/>
      <c r="G149"/>
      <c r="H149"/>
      <c r="I149"/>
      <c r="J149"/>
      <c r="K149"/>
      <c r="L149"/>
      <c r="M149"/>
      <c r="N149" s="7"/>
      <c r="O149" s="7"/>
      <c r="P149" s="7"/>
      <c r="Q149" s="7"/>
      <c r="R149" s="7"/>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row>
    <row r="150" spans="2:85" s="3" customFormat="1" x14ac:dyDescent="0.25">
      <c r="B150"/>
      <c r="C150"/>
      <c r="D150"/>
      <c r="E150"/>
      <c r="F150"/>
      <c r="G150"/>
      <c r="H150"/>
      <c r="I150"/>
      <c r="J150"/>
      <c r="K150"/>
      <c r="L150"/>
      <c r="M150"/>
      <c r="N150" s="7"/>
      <c r="O150" s="7"/>
      <c r="P150" s="7"/>
      <c r="Q150" s="7"/>
      <c r="R150" s="7"/>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row>
    <row r="151" spans="2:85" s="3" customFormat="1" x14ac:dyDescent="0.25">
      <c r="B151"/>
      <c r="C151"/>
      <c r="D151"/>
      <c r="E151"/>
      <c r="F151"/>
      <c r="G151"/>
      <c r="H151"/>
      <c r="I151"/>
      <c r="J151"/>
      <c r="K151"/>
      <c r="L151"/>
      <c r="M151"/>
      <c r="N151" s="7"/>
      <c r="O151" s="7"/>
      <c r="P151" s="7"/>
      <c r="Q151" s="7"/>
      <c r="R151" s="7"/>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row>
    <row r="152" spans="2:85" s="3" customFormat="1" x14ac:dyDescent="0.25">
      <c r="B152"/>
      <c r="C152"/>
      <c r="D152"/>
      <c r="E152"/>
      <c r="F152"/>
      <c r="G152"/>
      <c r="H152"/>
      <c r="I152"/>
      <c r="J152"/>
      <c r="K152"/>
      <c r="L152"/>
      <c r="M152"/>
      <c r="N152" s="7"/>
      <c r="O152" s="7"/>
      <c r="P152" s="7"/>
      <c r="Q152" s="7"/>
      <c r="R152" s="7"/>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row>
    <row r="153" spans="2:85" s="3" customFormat="1" x14ac:dyDescent="0.25">
      <c r="B153"/>
      <c r="C153"/>
      <c r="D153"/>
      <c r="E153"/>
      <c r="F153"/>
      <c r="G153"/>
      <c r="H153"/>
      <c r="I153"/>
      <c r="J153"/>
      <c r="K153"/>
      <c r="L153"/>
      <c r="M153"/>
      <c r="N153" s="7"/>
      <c r="O153" s="7"/>
      <c r="P153" s="7"/>
      <c r="Q153" s="7"/>
      <c r="R153" s="7"/>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row>
    <row r="154" spans="2:85" s="3" customFormat="1" x14ac:dyDescent="0.25">
      <c r="B154"/>
      <c r="C154"/>
      <c r="D154"/>
      <c r="E154"/>
      <c r="F154"/>
      <c r="G154"/>
      <c r="H154"/>
      <c r="I154"/>
      <c r="J154"/>
      <c r="K154"/>
      <c r="L154"/>
      <c r="M154"/>
      <c r="N154" s="7"/>
      <c r="O154" s="7"/>
      <c r="P154" s="7"/>
      <c r="Q154" s="7"/>
      <c r="R154" s="7"/>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row>
    <row r="155" spans="2:85" s="3" customFormat="1" x14ac:dyDescent="0.25">
      <c r="B155"/>
      <c r="C155"/>
      <c r="D155"/>
      <c r="E155"/>
      <c r="F155"/>
      <c r="G155"/>
      <c r="H155"/>
      <c r="I155"/>
      <c r="J155"/>
      <c r="K155"/>
      <c r="L155"/>
      <c r="M155"/>
      <c r="N155" s="7"/>
      <c r="O155" s="7"/>
      <c r="P155" s="7"/>
      <c r="Q155" s="7"/>
      <c r="R155" s="7"/>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row>
    <row r="156" spans="2:85" s="3" customFormat="1" x14ac:dyDescent="0.25">
      <c r="B156"/>
      <c r="C156"/>
      <c r="D156"/>
      <c r="E156"/>
      <c r="F156"/>
      <c r="G156"/>
      <c r="H156"/>
      <c r="I156"/>
      <c r="J156"/>
      <c r="K156"/>
      <c r="L156"/>
      <c r="M156"/>
      <c r="N156" s="7"/>
      <c r="O156" s="7"/>
      <c r="P156" s="7"/>
      <c r="Q156" s="7"/>
      <c r="R156" s="7"/>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row>
    <row r="157" spans="2:85" s="3" customFormat="1" x14ac:dyDescent="0.25">
      <c r="B157"/>
      <c r="C157"/>
      <c r="D157"/>
      <c r="E157"/>
      <c r="F157"/>
      <c r="G157"/>
      <c r="H157"/>
      <c r="I157"/>
      <c r="J157"/>
      <c r="K157"/>
      <c r="L157"/>
      <c r="M157"/>
      <c r="N157" s="7"/>
      <c r="O157" s="7"/>
      <c r="P157" s="7"/>
      <c r="Q157" s="7"/>
      <c r="R157" s="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row>
    <row r="158" spans="2:85" s="3" customFormat="1" x14ac:dyDescent="0.25">
      <c r="B158"/>
      <c r="C158"/>
      <c r="D158"/>
      <c r="E158"/>
      <c r="F158"/>
      <c r="G158"/>
      <c r="H158"/>
      <c r="I158"/>
      <c r="J158"/>
      <c r="K158"/>
      <c r="L158"/>
      <c r="M158"/>
      <c r="N158" s="7"/>
      <c r="O158" s="7"/>
      <c r="P158" s="7"/>
      <c r="Q158" s="7"/>
      <c r="R158" s="7"/>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row>
    <row r="159" spans="2:85" s="3" customFormat="1" x14ac:dyDescent="0.25">
      <c r="B159"/>
      <c r="C159"/>
      <c r="D159"/>
      <c r="E159"/>
      <c r="F159"/>
      <c r="G159"/>
      <c r="H159"/>
      <c r="I159"/>
      <c r="J159"/>
      <c r="K159"/>
      <c r="L159"/>
      <c r="M159"/>
      <c r="N159" s="7"/>
      <c r="O159" s="7"/>
      <c r="P159" s="7"/>
      <c r="Q159" s="7"/>
      <c r="R159" s="7"/>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row>
    <row r="160" spans="2:85" s="3" customFormat="1" x14ac:dyDescent="0.25">
      <c r="B160"/>
      <c r="C160"/>
      <c r="D160"/>
      <c r="E160"/>
      <c r="F160"/>
      <c r="G160"/>
      <c r="H160"/>
      <c r="I160"/>
      <c r="J160"/>
      <c r="K160"/>
      <c r="L160"/>
      <c r="M160"/>
      <c r="N160" s="7"/>
      <c r="O160" s="7"/>
      <c r="P160" s="7"/>
      <c r="Q160" s="7"/>
      <c r="R160" s="7"/>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row>
    <row r="161" spans="2:85" s="3" customFormat="1" x14ac:dyDescent="0.25">
      <c r="B161"/>
      <c r="C161"/>
      <c r="D161"/>
      <c r="E161"/>
      <c r="F161"/>
      <c r="G161"/>
      <c r="H161"/>
      <c r="I161"/>
      <c r="J161"/>
      <c r="K161"/>
      <c r="L161"/>
      <c r="M161"/>
      <c r="N161" s="7"/>
      <c r="O161" s="7"/>
      <c r="P161" s="7"/>
      <c r="Q161" s="7"/>
      <c r="R161" s="7"/>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row>
    <row r="162" spans="2:85" s="3" customFormat="1" x14ac:dyDescent="0.25">
      <c r="B162"/>
      <c r="C162"/>
      <c r="D162"/>
      <c r="E162"/>
      <c r="F162"/>
      <c r="G162"/>
      <c r="H162"/>
      <c r="I162"/>
      <c r="J162"/>
      <c r="K162"/>
      <c r="L162"/>
      <c r="M162"/>
      <c r="N162" s="7"/>
      <c r="O162" s="7"/>
      <c r="P162" s="7"/>
      <c r="Q162" s="7"/>
      <c r="R162" s="7"/>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row>
    <row r="163" spans="2:85" s="3" customFormat="1" x14ac:dyDescent="0.25">
      <c r="B163"/>
      <c r="C163"/>
      <c r="D163"/>
      <c r="E163"/>
      <c r="F163"/>
      <c r="G163"/>
      <c r="H163"/>
      <c r="I163"/>
      <c r="J163"/>
      <c r="K163"/>
      <c r="L163"/>
      <c r="M163"/>
      <c r="N163" s="7"/>
      <c r="O163" s="7"/>
      <c r="P163" s="7"/>
      <c r="Q163" s="7"/>
      <c r="R163" s="7"/>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row>
    <row r="164" spans="2:85" s="3" customFormat="1" x14ac:dyDescent="0.25">
      <c r="B164"/>
      <c r="C164"/>
      <c r="D164"/>
      <c r="E164"/>
      <c r="F164"/>
      <c r="G164"/>
      <c r="H164"/>
      <c r="I164"/>
      <c r="J164"/>
      <c r="K164"/>
      <c r="L164"/>
      <c r="M164"/>
      <c r="N164" s="7"/>
      <c r="O164" s="7"/>
      <c r="P164" s="7"/>
      <c r="Q164" s="7"/>
      <c r="R164" s="7"/>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row>
  </sheetData>
  <sheetProtection algorithmName="SHA-512" hashValue="8tj2w5QuZ6IFvGVljaMN8VG3nivAc0LFhfKHTBY1Q1xpdx/u3f7Pv90GjiFDp4yniMaFh5Q2JeCN1+4GxeRksw==" saltValue="Yk0CayKSlZizQ3uq54lSsQ==" spinCount="100000" sheet="1" objects="1" scenarios="1"/>
  <mergeCells count="1">
    <mergeCell ref="B2:L2"/>
  </mergeCells>
  <conditionalFormatting sqref="X7:X126">
    <cfRule type="colorScale" priority="2">
      <colorScale>
        <cfvo type="min"/>
        <cfvo type="percentile" val="50"/>
        <cfvo type="max"/>
        <color rgb="FFF8696B"/>
        <color rgb="FFFCFCFF"/>
        <color rgb="FF5A8AC6"/>
      </colorScale>
    </cfRule>
  </conditionalFormatting>
  <printOptions horizontalCentered="1"/>
  <pageMargins left="0.39370078740157483" right="0.39370078740157483" top="0.59055118110236227" bottom="0.59055118110236227" header="0" footer="0.19685039370078741"/>
  <pageSetup paperSize="9" scale="72" fitToHeight="2" orientation="portrait" r:id="rId1"/>
  <headerFooter scaleWithDoc="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Kalkulators</vt:lpstr>
      <vt:lpstr>Izcenojumu_veidlapa</vt:lpstr>
      <vt:lpstr>Koeficienti</vt:lpstr>
      <vt:lpstr>Izcenojumu_veidlapa!Print_Area</vt:lpstr>
      <vt:lpstr>Kalkulators!Print_Area</vt:lpstr>
      <vt:lpstr>Koeficienti!Print_Area</vt:lpstr>
      <vt:lpstr>Kalkulators!Print_Titles</vt:lpstr>
      <vt:lpstr>Koeficienti!Print_Titles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Znotiņš</dc:creator>
  <cp:lastModifiedBy>Jānis Znotiņš</cp:lastModifiedBy>
  <cp:lastPrinted>2021-02-09T09:46:43Z</cp:lastPrinted>
  <dcterms:created xsi:type="dcterms:W3CDTF">2024-08-26T12:47:29Z</dcterms:created>
  <dcterms:modified xsi:type="dcterms:W3CDTF">2024-08-26T12:47:29Z</dcterms:modified>
</cp:coreProperties>
</file>